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nn\Documents\NDC\Carlsbad\Paper Mapping Kits\"/>
    </mc:Choice>
  </mc:AlternateContent>
  <xr:revisionPtr revIDLastSave="0" documentId="8_{187EEABD-B9E4-4A04-8540-BAF310BE3C3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strucciones" sheetId="4" r:id="rId1"/>
    <sheet name="asignación" sheetId="1" r:id="rId2"/>
    <sheet name="resultados" sheetId="2" r:id="rId3"/>
  </sheets>
  <definedNames>
    <definedName name="Pop_Units">asignación!$B$5:$D$5</definedName>
    <definedName name="_xlnm.Print_Area" localSheetId="1">asignación!$B$4:$P$111</definedName>
    <definedName name="_xlnm.Print_Titles" localSheetId="1">asignación!$5:$5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2" l="1"/>
  <c r="F21" i="2"/>
  <c r="F20" i="2"/>
  <c r="F19" i="2"/>
  <c r="F18" i="2"/>
  <c r="F17" i="2"/>
  <c r="F16" i="2"/>
  <c r="F15" i="2"/>
  <c r="F14" i="2"/>
  <c r="F13" i="2"/>
  <c r="F12" i="2"/>
  <c r="F11" i="2"/>
  <c r="F10" i="2"/>
  <c r="F8" i="2"/>
  <c r="L7" i="2"/>
  <c r="N22" i="2"/>
  <c r="N18" i="2"/>
  <c r="E22" i="2"/>
  <c r="D22" i="2"/>
  <c r="C22" i="2"/>
  <c r="E18" i="2"/>
  <c r="D18" i="2"/>
  <c r="C18" i="2"/>
  <c r="D113" i="1"/>
  <c r="E113" i="1"/>
  <c r="F113" i="1"/>
  <c r="G113" i="1"/>
  <c r="H113" i="1"/>
  <c r="I113" i="1"/>
  <c r="J113" i="1"/>
  <c r="K113" i="1"/>
  <c r="M113" i="1"/>
  <c r="N113" i="1"/>
  <c r="O113" i="1"/>
  <c r="L113" i="1" l="1"/>
  <c r="P113" i="1"/>
  <c r="L16" i="2"/>
  <c r="L18" i="2"/>
  <c r="L21" i="2"/>
  <c r="L20" i="2"/>
  <c r="L11" i="2"/>
  <c r="L22" i="2"/>
  <c r="L17" i="2"/>
  <c r="L13" i="2"/>
  <c r="L12" i="2"/>
  <c r="L14" i="2"/>
  <c r="K2" i="1"/>
  <c r="G18" i="2"/>
  <c r="G22" i="2"/>
  <c r="E21" i="2"/>
  <c r="D21" i="2"/>
  <c r="C21" i="2"/>
  <c r="E20" i="2"/>
  <c r="D20" i="2"/>
  <c r="C20" i="2"/>
  <c r="E19" i="2"/>
  <c r="K22" i="2" s="1"/>
  <c r="D19" i="2"/>
  <c r="J22" i="2" s="1"/>
  <c r="C19" i="2"/>
  <c r="I22" i="2" s="1"/>
  <c r="E17" i="2"/>
  <c r="D17" i="2"/>
  <c r="C17" i="2"/>
  <c r="E16" i="2"/>
  <c r="D16" i="2"/>
  <c r="C16" i="2"/>
  <c r="E15" i="2"/>
  <c r="D15" i="2"/>
  <c r="C15" i="2"/>
  <c r="I18" i="2" s="1"/>
  <c r="E14" i="2"/>
  <c r="D14" i="2"/>
  <c r="C14" i="2"/>
  <c r="E13" i="2"/>
  <c r="D13" i="2"/>
  <c r="C13" i="2"/>
  <c r="E12" i="2"/>
  <c r="D12" i="2"/>
  <c r="C12" i="2"/>
  <c r="E11" i="2"/>
  <c r="D11" i="2"/>
  <c r="C11" i="2"/>
  <c r="E10" i="2"/>
  <c r="D10" i="2"/>
  <c r="C10" i="2"/>
  <c r="E8" i="2"/>
  <c r="D8" i="2"/>
  <c r="C8" i="2"/>
  <c r="C113" i="1"/>
  <c r="H8" i="2" s="1"/>
  <c r="F9" i="2" s="1"/>
  <c r="L9" i="2" s="1"/>
  <c r="L2" i="1" l="1"/>
  <c r="J18" i="2"/>
  <c r="K18" i="2"/>
  <c r="G15" i="2"/>
  <c r="M18" i="2" s="1"/>
  <c r="G20" i="2"/>
  <c r="G14" i="2"/>
  <c r="G10" i="2"/>
  <c r="G12" i="2"/>
  <c r="G16" i="2"/>
  <c r="G8" i="2"/>
  <c r="G11" i="2"/>
  <c r="G13" i="2"/>
  <c r="G17" i="2"/>
  <c r="G19" i="2"/>
  <c r="M22" i="2" s="1"/>
  <c r="G21" i="2"/>
  <c r="M20" i="2" l="1"/>
  <c r="M21" i="2"/>
  <c r="M16" i="2"/>
  <c r="M12" i="2"/>
  <c r="M17" i="2"/>
  <c r="M13" i="2"/>
  <c r="M11" i="2"/>
  <c r="M14" i="2"/>
  <c r="K7" i="2"/>
  <c r="H2" i="1" l="1"/>
  <c r="K12" i="2"/>
  <c r="K14" i="2"/>
  <c r="K11" i="2"/>
  <c r="K16" i="2"/>
  <c r="K13" i="2"/>
  <c r="K17" i="2"/>
  <c r="K21" i="2"/>
  <c r="K20" i="2"/>
  <c r="E9" i="2" l="1"/>
  <c r="J7" i="2"/>
  <c r="I7" i="2"/>
  <c r="K9" i="2" l="1"/>
  <c r="I2" i="1"/>
  <c r="N13" i="2"/>
  <c r="I13" i="2" l="1"/>
  <c r="J13" i="2"/>
  <c r="N21" i="2"/>
  <c r="N20" i="2"/>
  <c r="N14" i="2"/>
  <c r="N12" i="2"/>
  <c r="N11" i="2"/>
  <c r="N16" i="2" l="1"/>
  <c r="N17" i="2"/>
  <c r="J12" i="2"/>
  <c r="I16" i="2"/>
  <c r="J16" i="2"/>
  <c r="I11" i="2"/>
  <c r="I14" i="2"/>
  <c r="I12" i="2"/>
  <c r="I21" i="2"/>
  <c r="I20" i="2"/>
  <c r="J14" i="2"/>
  <c r="I17" i="2"/>
  <c r="B2" i="1"/>
  <c r="E2" i="1"/>
  <c r="J17" i="2"/>
  <c r="J21" i="2"/>
  <c r="J20" i="2"/>
  <c r="J11" i="2"/>
  <c r="C9" i="2" l="1"/>
  <c r="D9" i="2"/>
  <c r="H9" i="2" l="1"/>
  <c r="N9" i="2" s="1"/>
  <c r="F2" i="1"/>
  <c r="J9" i="2"/>
  <c r="I9" i="2"/>
  <c r="C2" i="1"/>
</calcChain>
</file>

<file path=xl/sharedStrings.xml><?xml version="1.0" encoding="utf-8"?>
<sst xmlns="http://schemas.openxmlformats.org/spreadsheetml/2006/main" count="74" uniqueCount="52">
  <si>
    <t>Total</t>
  </si>
  <si>
    <t>Hisp</t>
  </si>
  <si>
    <t>Latino</t>
  </si>
  <si>
    <t>D2:</t>
  </si>
  <si>
    <t>D1:</t>
  </si>
  <si>
    <t>D3:</t>
  </si>
  <si>
    <t>D4:</t>
  </si>
  <si>
    <t>Instrucciones para preparar sus propios planes</t>
  </si>
  <si>
    <t>Al utilizar los datos en la hoja de designación</t>
  </si>
  <si>
    <t>1) Utilizarla como referencia para identificar información para que le sumen los datos a mano.</t>
  </si>
  <si>
    <t xml:space="preserve"> - O -</t>
  </si>
  <si>
    <t>Se puede ver el resultado de la designación en la hoja de calculación apropiada.</t>
  </si>
  <si>
    <t>Las cifras en las hojas de calculación actualizarán automáticamente cuando se cambian las designaciones.</t>
  </si>
  <si>
    <t>Ver abajo para una descripción de los datos a la derecha del número de la Unidad de Población.</t>
  </si>
  <si>
    <t>Fíjese:</t>
  </si>
  <si>
    <t>Para minimizar la posibilidad para errores, las hojas son aseguaradas.</t>
  </si>
  <si>
    <t>Se puede apuntar solamente en las celdas</t>
  </si>
  <si>
    <t>Al entregar:</t>
  </si>
  <si>
    <t>amarillos.</t>
  </si>
  <si>
    <t>Referencia: Población total &amp; deviación de la ideal por distrito</t>
  </si>
  <si>
    <t>Distrito</t>
  </si>
  <si>
    <t>Unid</t>
  </si>
  <si>
    <t>Población total</t>
  </si>
  <si>
    <t>Población Ciudadana en Edad Electoral (PCEE)</t>
  </si>
  <si>
    <t>Pob</t>
  </si>
  <si>
    <t>Blanco</t>
  </si>
  <si>
    <t>Negro</t>
  </si>
  <si>
    <t>Asiático</t>
  </si>
  <si>
    <t>Totales por distrito</t>
  </si>
  <si>
    <t>Población ideal:</t>
  </si>
  <si>
    <t>Entre su nombre aquí</t>
  </si>
  <si>
    <t>Este mapa tiene razón porque…</t>
  </si>
  <si>
    <t>Comentarios sobre esta opción</t>
  </si>
  <si>
    <t>Contados</t>
  </si>
  <si>
    <t>Porcentajes</t>
  </si>
  <si>
    <t>Sin designación</t>
  </si>
  <si>
    <t>Grupo</t>
  </si>
  <si>
    <t>Categoria</t>
  </si>
  <si>
    <t>Pob. Tot.</t>
  </si>
  <si>
    <t>Deviación en personas</t>
  </si>
  <si>
    <t>Latinos</t>
  </si>
  <si>
    <t>Blancos</t>
  </si>
  <si>
    <t>Negros</t>
  </si>
  <si>
    <t>PCEE Total</t>
  </si>
  <si>
    <t>PCEVotantes Registrados (2018)</t>
  </si>
  <si>
    <t>Votantes Activos (2018)</t>
  </si>
  <si>
    <t xml:space="preserve">2) En las hojas de designación, apunta el numero del distrito en cual quiera poner la Unidad. </t>
  </si>
  <si>
    <t>Otro</t>
  </si>
  <si>
    <t>Población</t>
  </si>
  <si>
    <t>(1-4)</t>
  </si>
  <si>
    <t>Cuando termine, envíe por e-mail su lista de designaciones a redistricting@carlsbadca.gov</t>
  </si>
  <si>
    <t>Public Participation Kit de Carlsbad.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</si>
</sst>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1"/>
    </font>
    <font>
      <sz val="8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3" fontId="5" fillId="0" borderId="23" xfId="1" quotePrefix="1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 wrapText="1"/>
    </xf>
    <xf numFmtId="3" fontId="5" fillId="0" borderId="24" xfId="1" quotePrefix="1" applyNumberFormat="1" applyFont="1" applyBorder="1" applyAlignment="1">
      <alignment horizontal="center" vertical="top" wrapText="1"/>
    </xf>
    <xf numFmtId="3" fontId="5" fillId="0" borderId="24" xfId="1" quotePrefix="1" applyNumberFormat="1" applyFont="1" applyBorder="1" applyAlignment="1">
      <alignment horizontal="center" wrapText="1"/>
    </xf>
    <xf numFmtId="3" fontId="5" fillId="0" borderId="24" xfId="0" applyNumberFormat="1" applyFont="1" applyBorder="1" applyAlignment="1">
      <alignment horizontal="center" wrapText="1"/>
    </xf>
    <xf numFmtId="3" fontId="5" fillId="0" borderId="25" xfId="1" quotePrefix="1" applyNumberFormat="1" applyFont="1" applyBorder="1" applyAlignment="1">
      <alignment horizontal="center" wrapText="1"/>
    </xf>
    <xf numFmtId="0" fontId="9" fillId="0" borderId="22" xfId="0" applyFont="1" applyBorder="1" applyProtection="1">
      <protection locked="0"/>
    </xf>
    <xf numFmtId="0" fontId="9" fillId="0" borderId="17" xfId="0" applyFont="1" applyBorder="1" applyProtection="1">
      <protection locked="0"/>
    </xf>
    <xf numFmtId="0" fontId="9" fillId="0" borderId="18" xfId="0" applyFont="1" applyBorder="1" applyProtection="1">
      <protection locked="0"/>
    </xf>
    <xf numFmtId="164" fontId="13" fillId="0" borderId="0" xfId="1" applyNumberFormat="1" applyFont="1" applyAlignment="1">
      <alignment horizontal="center"/>
    </xf>
    <xf numFmtId="3" fontId="6" fillId="0" borderId="29" xfId="0" quotePrefix="1" applyNumberFormat="1" applyFont="1" applyBorder="1" applyAlignment="1">
      <alignment horizontal="center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3" fontId="6" fillId="0" borderId="32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9" fontId="6" fillId="0" borderId="32" xfId="2" applyFont="1" applyBorder="1" applyAlignment="1">
      <alignment horizontal="center" vertical="center"/>
    </xf>
    <xf numFmtId="9" fontId="6" fillId="0" borderId="34" xfId="2" applyFont="1" applyBorder="1" applyAlignment="1">
      <alignment horizontal="center" vertical="center"/>
    </xf>
    <xf numFmtId="9" fontId="6" fillId="0" borderId="35" xfId="2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3" fontId="5" fillId="0" borderId="39" xfId="0" applyNumberFormat="1" applyFont="1" applyBorder="1" applyAlignment="1">
      <alignment horizontal="center" wrapText="1"/>
    </xf>
    <xf numFmtId="3" fontId="5" fillId="0" borderId="40" xfId="0" applyNumberFormat="1" applyFont="1" applyBorder="1" applyAlignment="1">
      <alignment horizontal="center" wrapText="1"/>
    </xf>
    <xf numFmtId="3" fontId="5" fillId="2" borderId="41" xfId="0" applyNumberFormat="1" applyFont="1" applyFill="1" applyBorder="1" applyAlignment="1" applyProtection="1">
      <alignment horizontal="center"/>
      <protection locked="0"/>
    </xf>
    <xf numFmtId="3" fontId="5" fillId="0" borderId="0" xfId="1" quotePrefix="1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5" fillId="2" borderId="42" xfId="0" applyNumberFormat="1" applyFont="1" applyFill="1" applyBorder="1" applyAlignment="1" applyProtection="1">
      <alignment horizontal="center"/>
      <protection locked="0"/>
    </xf>
    <xf numFmtId="3" fontId="5" fillId="2" borderId="43" xfId="0" applyNumberFormat="1" applyFont="1" applyFill="1" applyBorder="1" applyAlignment="1" applyProtection="1">
      <alignment horizontal="center"/>
      <protection locked="0"/>
    </xf>
    <xf numFmtId="3" fontId="5" fillId="0" borderId="29" xfId="1" quotePrefix="1" applyNumberFormat="1" applyFont="1" applyBorder="1" applyAlignment="1">
      <alignment horizontal="center"/>
    </xf>
    <xf numFmtId="3" fontId="5" fillId="0" borderId="45" xfId="1" quotePrefix="1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3" fontId="5" fillId="0" borderId="44" xfId="0" applyNumberFormat="1" applyFont="1" applyBorder="1" applyAlignment="1">
      <alignment horizontal="center"/>
    </xf>
    <xf numFmtId="3" fontId="5" fillId="0" borderId="46" xfId="0" applyNumberFormat="1" applyFont="1" applyBorder="1" applyAlignment="1">
      <alignment horizontal="center"/>
    </xf>
    <xf numFmtId="0" fontId="5" fillId="0" borderId="47" xfId="0" applyFont="1" applyBorder="1" applyAlignment="1"/>
    <xf numFmtId="3" fontId="5" fillId="0" borderId="48" xfId="1" applyNumberFormat="1" applyFont="1" applyBorder="1" applyAlignment="1">
      <alignment horizontal="center" wrapText="1"/>
    </xf>
    <xf numFmtId="3" fontId="5" fillId="0" borderId="21" xfId="1" quotePrefix="1" applyNumberFormat="1" applyFont="1" applyBorder="1" applyAlignment="1">
      <alignment horizontal="center"/>
    </xf>
    <xf numFmtId="3" fontId="5" fillId="0" borderId="16" xfId="1" quotePrefix="1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L12" sqref="L12"/>
    </sheetView>
  </sheetViews>
  <sheetFormatPr defaultColWidth="9.1796875" defaultRowHeight="15.5" x14ac:dyDescent="0.35"/>
  <cols>
    <col min="1" max="4" width="9.1796875" style="2"/>
    <col min="5" max="5" width="11.1796875" style="2" customWidth="1"/>
    <col min="6" max="6" width="11.7265625" style="2" customWidth="1"/>
    <col min="7" max="16384" width="9.1796875" style="2"/>
  </cols>
  <sheetData>
    <row r="1" spans="1:6" x14ac:dyDescent="0.35">
      <c r="A1" s="1" t="s">
        <v>7</v>
      </c>
    </row>
    <row r="3" spans="1:6" x14ac:dyDescent="0.35">
      <c r="A3" s="1" t="s">
        <v>8</v>
      </c>
    </row>
    <row r="4" spans="1:6" x14ac:dyDescent="0.35">
      <c r="A4" s="2" t="s">
        <v>9</v>
      </c>
    </row>
    <row r="5" spans="1:6" x14ac:dyDescent="0.35">
      <c r="A5" s="2" t="s">
        <v>10</v>
      </c>
    </row>
    <row r="6" spans="1:6" x14ac:dyDescent="0.35">
      <c r="A6" s="2" t="s">
        <v>46</v>
      </c>
    </row>
    <row r="7" spans="1:6" x14ac:dyDescent="0.35">
      <c r="B7" s="2" t="s">
        <v>11</v>
      </c>
    </row>
    <row r="8" spans="1:6" x14ac:dyDescent="0.35">
      <c r="B8" s="2" t="s">
        <v>12</v>
      </c>
    </row>
    <row r="9" spans="1:6" x14ac:dyDescent="0.35">
      <c r="B9" s="2" t="s">
        <v>13</v>
      </c>
    </row>
    <row r="11" spans="1:6" x14ac:dyDescent="0.35">
      <c r="A11" s="1" t="s">
        <v>14</v>
      </c>
      <c r="B11" s="2" t="s">
        <v>15</v>
      </c>
    </row>
    <row r="12" spans="1:6" x14ac:dyDescent="0.35">
      <c r="B12" s="2" t="s">
        <v>16</v>
      </c>
      <c r="F12" s="3" t="s">
        <v>18</v>
      </c>
    </row>
    <row r="14" spans="1:6" x14ac:dyDescent="0.35">
      <c r="A14" s="1" t="s">
        <v>17</v>
      </c>
    </row>
    <row r="15" spans="1:6" x14ac:dyDescent="0.35">
      <c r="B15" s="2" t="s">
        <v>50</v>
      </c>
    </row>
  </sheetData>
  <sheetProtection sheet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13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1640625" defaultRowHeight="12" x14ac:dyDescent="0.3"/>
  <cols>
    <col min="1" max="1" width="6.1796875" style="36" bestFit="1" customWidth="1"/>
    <col min="2" max="2" width="6.54296875" style="36" bestFit="1" customWidth="1"/>
    <col min="3" max="3" width="7.7265625" style="36" bestFit="1" customWidth="1"/>
    <col min="4" max="4" width="6.26953125" style="36" customWidth="1"/>
    <col min="5" max="5" width="6.54296875" style="36" customWidth="1"/>
    <col min="6" max="6" width="7.1796875" style="36" bestFit="1" customWidth="1"/>
    <col min="7" max="7" width="6.26953125" style="41" customWidth="1"/>
    <col min="8" max="8" width="7.453125" style="36" customWidth="1"/>
    <col min="9" max="9" width="7.1796875" style="36" bestFit="1" customWidth="1"/>
    <col min="10" max="10" width="6.26953125" style="36" customWidth="1"/>
    <col min="11" max="11" width="6.81640625" style="36" customWidth="1"/>
    <col min="12" max="12" width="7.1796875" style="41" bestFit="1" customWidth="1"/>
    <col min="13" max="13" width="6.26953125" style="36" customWidth="1"/>
    <col min="14" max="14" width="7.26953125" style="36" customWidth="1"/>
    <col min="15" max="19" width="6.26953125" style="36" customWidth="1"/>
    <col min="20" max="20" width="11" style="36" bestFit="1" customWidth="1"/>
    <col min="21" max="21" width="6.81640625" style="5"/>
    <col min="22" max="22" width="3.453125" style="5" bestFit="1" customWidth="1"/>
    <col min="23" max="24" width="6.54296875" style="5" customWidth="1"/>
    <col min="25" max="25" width="3.54296875" style="5" customWidth="1"/>
    <col min="26" max="27" width="6.54296875" style="5" customWidth="1"/>
    <col min="28" max="28" width="3.54296875" style="5" customWidth="1"/>
    <col min="29" max="30" width="6.54296875" style="5" customWidth="1"/>
    <col min="31" max="31" width="3.54296875" style="5" customWidth="1"/>
    <col min="32" max="33" width="6.54296875" style="5" customWidth="1"/>
    <col min="34" max="16384" width="6.81640625" style="5"/>
  </cols>
  <sheetData>
    <row r="1" spans="1:20" ht="12.65" customHeight="1" thickBot="1" x14ac:dyDescent="0.35">
      <c r="A1" s="97" t="s">
        <v>19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5"/>
      <c r="N1" s="5"/>
      <c r="O1" s="5"/>
      <c r="P1" s="5"/>
      <c r="Q1" s="5"/>
      <c r="R1" s="5"/>
      <c r="S1" s="5"/>
      <c r="T1" s="5"/>
    </row>
    <row r="2" spans="1:20" ht="12.5" thickBot="1" x14ac:dyDescent="0.35">
      <c r="A2" s="39" t="s">
        <v>4</v>
      </c>
      <c r="B2" s="37">
        <f>resultados!$C$8</f>
        <v>0</v>
      </c>
      <c r="C2" s="37">
        <f>resultados!$C$9</f>
        <v>-28686.5</v>
      </c>
      <c r="D2" s="39" t="s">
        <v>3</v>
      </c>
      <c r="E2" s="37">
        <f>resultados!$D$8</f>
        <v>0</v>
      </c>
      <c r="F2" s="37">
        <f>resultados!$D$9</f>
        <v>-28686.5</v>
      </c>
      <c r="G2" s="39" t="s">
        <v>5</v>
      </c>
      <c r="H2" s="37">
        <f>resultados!$E$8</f>
        <v>0</v>
      </c>
      <c r="I2" s="37">
        <f>resultados!$E$9</f>
        <v>-28686.5</v>
      </c>
      <c r="J2" s="39" t="s">
        <v>6</v>
      </c>
      <c r="K2" s="37">
        <f>resultados!$F$8</f>
        <v>0</v>
      </c>
      <c r="L2" s="38">
        <f>resultados!$F$9</f>
        <v>-28686.5</v>
      </c>
      <c r="M2" s="5"/>
      <c r="N2" s="5"/>
      <c r="O2" s="5"/>
      <c r="P2" s="5"/>
      <c r="Q2" s="5"/>
      <c r="R2" s="5"/>
      <c r="S2" s="5"/>
      <c r="T2" s="5"/>
    </row>
    <row r="3" spans="1:20" ht="12.5" thickBot="1" x14ac:dyDescent="0.35">
      <c r="G3" s="36"/>
      <c r="L3" s="36"/>
    </row>
    <row r="4" spans="1:20" ht="13.5" customHeight="1" thickBot="1" x14ac:dyDescent="0.35">
      <c r="A4" s="71" t="s">
        <v>20</v>
      </c>
      <c r="B4" s="72" t="s">
        <v>21</v>
      </c>
      <c r="C4" s="86" t="s">
        <v>48</v>
      </c>
      <c r="D4" s="93" t="s">
        <v>23</v>
      </c>
      <c r="E4" s="93"/>
      <c r="F4" s="93"/>
      <c r="G4" s="93"/>
      <c r="H4" s="93"/>
      <c r="I4" s="94" t="s">
        <v>44</v>
      </c>
      <c r="J4" s="95"/>
      <c r="K4" s="95"/>
      <c r="L4" s="96"/>
      <c r="M4" s="94" t="s">
        <v>45</v>
      </c>
      <c r="N4" s="95"/>
      <c r="O4" s="95"/>
      <c r="P4" s="96"/>
      <c r="Q4" s="5"/>
      <c r="R4" s="5"/>
      <c r="S4" s="5"/>
      <c r="T4" s="5"/>
    </row>
    <row r="5" spans="1:20" s="4" customFormat="1" ht="12" customHeight="1" x14ac:dyDescent="0.3">
      <c r="A5" s="73" t="s">
        <v>49</v>
      </c>
      <c r="B5" s="53" t="s">
        <v>24</v>
      </c>
      <c r="C5" s="87" t="s">
        <v>0</v>
      </c>
      <c r="D5" s="54" t="s">
        <v>0</v>
      </c>
      <c r="E5" s="54" t="s">
        <v>1</v>
      </c>
      <c r="F5" s="54" t="s">
        <v>25</v>
      </c>
      <c r="G5" s="54" t="s">
        <v>26</v>
      </c>
      <c r="H5" s="56" t="s">
        <v>27</v>
      </c>
      <c r="I5" s="54" t="s">
        <v>0</v>
      </c>
      <c r="J5" s="54" t="s">
        <v>2</v>
      </c>
      <c r="K5" s="55" t="s">
        <v>27</v>
      </c>
      <c r="L5" s="55" t="s">
        <v>47</v>
      </c>
      <c r="M5" s="52" t="s">
        <v>0</v>
      </c>
      <c r="N5" s="55" t="s">
        <v>2</v>
      </c>
      <c r="O5" s="55" t="s">
        <v>27</v>
      </c>
      <c r="P5" s="74" t="s">
        <v>47</v>
      </c>
    </row>
    <row r="6" spans="1:20" x14ac:dyDescent="0.3">
      <c r="A6" s="75"/>
      <c r="B6" s="76">
        <v>1</v>
      </c>
      <c r="C6" s="88">
        <v>1138</v>
      </c>
      <c r="D6" s="76">
        <v>566.38334499999996</v>
      </c>
      <c r="E6" s="76">
        <v>65.333539999999999</v>
      </c>
      <c r="F6" s="76">
        <v>414.80420600000002</v>
      </c>
      <c r="G6" s="76">
        <v>7.6801219999999999</v>
      </c>
      <c r="H6" s="50">
        <v>69.535854</v>
      </c>
      <c r="I6" s="76">
        <v>636</v>
      </c>
      <c r="J6" s="76">
        <v>119.171955</v>
      </c>
      <c r="K6" s="77">
        <v>31.730934999999999</v>
      </c>
      <c r="L6" s="77">
        <v>485.09710999999999</v>
      </c>
      <c r="M6" s="51">
        <v>534.38061500000003</v>
      </c>
      <c r="N6" s="77">
        <v>81.839900999999998</v>
      </c>
      <c r="O6" s="77">
        <v>27.279056000000001</v>
      </c>
      <c r="P6" s="78">
        <v>425.26165800000001</v>
      </c>
      <c r="Q6" s="5"/>
      <c r="R6" s="5"/>
      <c r="S6" s="5"/>
      <c r="T6" s="5"/>
    </row>
    <row r="7" spans="1:20" x14ac:dyDescent="0.3">
      <c r="A7" s="79"/>
      <c r="B7" s="76">
        <v>2</v>
      </c>
      <c r="C7" s="88">
        <v>0</v>
      </c>
      <c r="D7" s="76">
        <v>0</v>
      </c>
      <c r="E7" s="76">
        <v>0</v>
      </c>
      <c r="F7" s="76">
        <v>0</v>
      </c>
      <c r="G7" s="76">
        <v>0</v>
      </c>
      <c r="H7" s="50">
        <v>0</v>
      </c>
      <c r="I7" s="76">
        <v>0</v>
      </c>
      <c r="J7" s="76">
        <v>0</v>
      </c>
      <c r="K7" s="77">
        <v>0</v>
      </c>
      <c r="L7" s="77">
        <v>0</v>
      </c>
      <c r="M7" s="51">
        <v>0</v>
      </c>
      <c r="N7" s="77">
        <v>0</v>
      </c>
      <c r="O7" s="77">
        <v>0</v>
      </c>
      <c r="P7" s="78">
        <v>0</v>
      </c>
      <c r="Q7" s="5"/>
      <c r="R7" s="5"/>
      <c r="S7" s="5"/>
      <c r="T7" s="5"/>
    </row>
    <row r="8" spans="1:20" x14ac:dyDescent="0.3">
      <c r="A8" s="79"/>
      <c r="B8" s="76">
        <v>3</v>
      </c>
      <c r="C8" s="88">
        <v>2116</v>
      </c>
      <c r="D8" s="76">
        <v>1117.189298</v>
      </c>
      <c r="E8" s="76">
        <v>138.425499</v>
      </c>
      <c r="F8" s="76">
        <v>842.13583000000006</v>
      </c>
      <c r="G8" s="76">
        <v>10.685388</v>
      </c>
      <c r="H8" s="50">
        <v>69.535854</v>
      </c>
      <c r="I8" s="76">
        <v>1387.9999600000001</v>
      </c>
      <c r="J8" s="76">
        <v>187.794149</v>
      </c>
      <c r="K8" s="77">
        <v>42.472971000000001</v>
      </c>
      <c r="L8" s="77">
        <v>1157.7328400000001</v>
      </c>
      <c r="M8" s="51">
        <v>1183.7372359999999</v>
      </c>
      <c r="N8" s="77">
        <v>151.63322600000001</v>
      </c>
      <c r="O8" s="77">
        <v>37.584975999999997</v>
      </c>
      <c r="P8" s="78">
        <v>994.51903400000003</v>
      </c>
      <c r="Q8" s="5"/>
      <c r="R8" s="5"/>
      <c r="S8" s="5"/>
      <c r="T8" s="5"/>
    </row>
    <row r="9" spans="1:20" x14ac:dyDescent="0.3">
      <c r="A9" s="79"/>
      <c r="B9" s="76">
        <v>4</v>
      </c>
      <c r="C9" s="88">
        <v>2174</v>
      </c>
      <c r="D9" s="76">
        <v>1165.000006</v>
      </c>
      <c r="E9" s="76">
        <v>104.999999</v>
      </c>
      <c r="F9" s="76">
        <v>895.00000399999999</v>
      </c>
      <c r="G9" s="76">
        <v>25</v>
      </c>
      <c r="H9" s="50">
        <v>110</v>
      </c>
      <c r="I9" s="76">
        <v>981</v>
      </c>
      <c r="J9" s="76">
        <v>137.566732</v>
      </c>
      <c r="K9" s="77">
        <v>29.511683999999999</v>
      </c>
      <c r="L9" s="77">
        <v>813.92158400000005</v>
      </c>
      <c r="M9" s="51">
        <v>829.48914400000001</v>
      </c>
      <c r="N9" s="77">
        <v>109.994721</v>
      </c>
      <c r="O9" s="77">
        <v>26.086219</v>
      </c>
      <c r="P9" s="78">
        <v>693.40820399999996</v>
      </c>
      <c r="Q9" s="5"/>
      <c r="R9" s="5"/>
      <c r="S9" s="5"/>
      <c r="T9" s="5"/>
    </row>
    <row r="10" spans="1:20" x14ac:dyDescent="0.3">
      <c r="A10" s="75"/>
      <c r="B10" s="76">
        <v>5</v>
      </c>
      <c r="C10" s="88">
        <v>644</v>
      </c>
      <c r="D10" s="76">
        <v>456.00486999999998</v>
      </c>
      <c r="E10" s="76">
        <v>3.753765</v>
      </c>
      <c r="F10" s="76">
        <v>416.73713500000002</v>
      </c>
      <c r="G10" s="76">
        <v>0</v>
      </c>
      <c r="H10" s="50">
        <v>35.513958000000002</v>
      </c>
      <c r="I10" s="76">
        <v>484.56957999999997</v>
      </c>
      <c r="J10" s="76">
        <v>50.442771999999998</v>
      </c>
      <c r="K10" s="77">
        <v>32.889338000000002</v>
      </c>
      <c r="L10" s="77">
        <v>401.23746999999997</v>
      </c>
      <c r="M10" s="51">
        <v>432.67748999999998</v>
      </c>
      <c r="N10" s="77">
        <v>44.747621000000002</v>
      </c>
      <c r="O10" s="77">
        <v>24.849723000000001</v>
      </c>
      <c r="P10" s="78">
        <v>363.08014600000001</v>
      </c>
      <c r="Q10" s="5"/>
      <c r="R10" s="5"/>
      <c r="S10" s="5"/>
      <c r="T10" s="5"/>
    </row>
    <row r="11" spans="1:20" x14ac:dyDescent="0.3">
      <c r="A11" s="79"/>
      <c r="B11" s="76">
        <v>6</v>
      </c>
      <c r="C11" s="88">
        <v>1121</v>
      </c>
      <c r="D11" s="76">
        <v>1053.1416320000001</v>
      </c>
      <c r="E11" s="76">
        <v>171.25447800000001</v>
      </c>
      <c r="F11" s="76">
        <v>749.23076300000002</v>
      </c>
      <c r="G11" s="76">
        <v>36.634492999999999</v>
      </c>
      <c r="H11" s="50">
        <v>96.021894000000003</v>
      </c>
      <c r="I11" s="76">
        <v>627</v>
      </c>
      <c r="J11" s="76">
        <v>61.907609000000001</v>
      </c>
      <c r="K11" s="77">
        <v>21.588324</v>
      </c>
      <c r="L11" s="77">
        <v>543.50406700000008</v>
      </c>
      <c r="M11" s="51">
        <v>568.57072300000004</v>
      </c>
      <c r="N11" s="77">
        <v>55.116059999999997</v>
      </c>
      <c r="O11" s="77">
        <v>19.241768</v>
      </c>
      <c r="P11" s="78">
        <v>494.21289500000012</v>
      </c>
      <c r="Q11" s="5"/>
      <c r="R11" s="5"/>
      <c r="S11" s="5"/>
      <c r="T11" s="5"/>
    </row>
    <row r="12" spans="1:20" x14ac:dyDescent="0.3">
      <c r="A12" s="79"/>
      <c r="B12" s="76">
        <v>7</v>
      </c>
      <c r="C12" s="88">
        <v>698</v>
      </c>
      <c r="D12" s="76">
        <v>333.90695099999999</v>
      </c>
      <c r="E12" s="76">
        <v>45.325983000000001</v>
      </c>
      <c r="F12" s="76">
        <v>198.909741</v>
      </c>
      <c r="G12" s="76">
        <v>2.1820020000000002</v>
      </c>
      <c r="H12" s="50">
        <v>87.489215999999999</v>
      </c>
      <c r="I12" s="76">
        <v>529</v>
      </c>
      <c r="J12" s="76">
        <v>46.528094000000003</v>
      </c>
      <c r="K12" s="77">
        <v>35.048971000000002</v>
      </c>
      <c r="L12" s="77">
        <v>447.422935</v>
      </c>
      <c r="M12" s="51">
        <v>479.80082199999998</v>
      </c>
      <c r="N12" s="77">
        <v>39.985078000000001</v>
      </c>
      <c r="O12" s="77">
        <v>32.218930999999998</v>
      </c>
      <c r="P12" s="78">
        <v>407.596813</v>
      </c>
      <c r="Q12" s="5"/>
      <c r="R12" s="5"/>
      <c r="S12" s="5"/>
      <c r="T12" s="5"/>
    </row>
    <row r="13" spans="1:20" x14ac:dyDescent="0.3">
      <c r="A13" s="79"/>
      <c r="B13" s="76">
        <v>8</v>
      </c>
      <c r="C13" s="88">
        <v>1144</v>
      </c>
      <c r="D13" s="76">
        <v>954.99988199999996</v>
      </c>
      <c r="E13" s="76">
        <v>70</v>
      </c>
      <c r="F13" s="76">
        <v>624.99999200000002</v>
      </c>
      <c r="G13" s="76">
        <v>0</v>
      </c>
      <c r="H13" s="50">
        <v>259.99991699999998</v>
      </c>
      <c r="I13" s="76">
        <v>1176</v>
      </c>
      <c r="J13" s="76">
        <v>163.997536</v>
      </c>
      <c r="K13" s="77">
        <v>35.212400000000002</v>
      </c>
      <c r="L13" s="77">
        <v>976.79006400000003</v>
      </c>
      <c r="M13" s="51">
        <v>995.63842</v>
      </c>
      <c r="N13" s="77">
        <v>131.34506500000001</v>
      </c>
      <c r="O13" s="77">
        <v>31.110340000000001</v>
      </c>
      <c r="P13" s="78">
        <v>833.18301500000007</v>
      </c>
      <c r="Q13" s="5"/>
      <c r="R13" s="5"/>
      <c r="S13" s="5"/>
      <c r="T13" s="5"/>
    </row>
    <row r="14" spans="1:20" x14ac:dyDescent="0.3">
      <c r="A14" s="75"/>
      <c r="B14" s="76">
        <v>9</v>
      </c>
      <c r="C14" s="88">
        <v>918</v>
      </c>
      <c r="D14" s="76">
        <v>677.60898499999996</v>
      </c>
      <c r="E14" s="76">
        <v>6.232666</v>
      </c>
      <c r="F14" s="76">
        <v>522.09206200000006</v>
      </c>
      <c r="G14" s="76">
        <v>70</v>
      </c>
      <c r="H14" s="50">
        <v>44.392446</v>
      </c>
      <c r="I14" s="76">
        <v>582</v>
      </c>
      <c r="J14" s="76">
        <v>58.413531999999996</v>
      </c>
      <c r="K14" s="77">
        <v>25.958185</v>
      </c>
      <c r="L14" s="77">
        <v>497.62828299999995</v>
      </c>
      <c r="M14" s="51">
        <v>525.30386999999996</v>
      </c>
      <c r="N14" s="77">
        <v>51.946361000000003</v>
      </c>
      <c r="O14" s="77">
        <v>21.505815999999999</v>
      </c>
      <c r="P14" s="78">
        <v>451.85169299999995</v>
      </c>
      <c r="Q14" s="5"/>
      <c r="R14" s="5"/>
      <c r="S14" s="5"/>
      <c r="T14" s="5"/>
    </row>
    <row r="15" spans="1:20" x14ac:dyDescent="0.3">
      <c r="A15" s="79"/>
      <c r="B15" s="76">
        <v>10</v>
      </c>
      <c r="C15" s="88">
        <v>1910</v>
      </c>
      <c r="D15" s="76">
        <v>1912.9244940000001</v>
      </c>
      <c r="E15" s="76">
        <v>195.538084</v>
      </c>
      <c r="F15" s="76">
        <v>1590.433262</v>
      </c>
      <c r="G15" s="76">
        <v>55.000000999999997</v>
      </c>
      <c r="H15" s="50">
        <v>56.756166999999998</v>
      </c>
      <c r="I15" s="76">
        <v>1338.988374</v>
      </c>
      <c r="J15" s="76">
        <v>156.99829800000001</v>
      </c>
      <c r="K15" s="77">
        <v>21.864609999999999</v>
      </c>
      <c r="L15" s="77">
        <v>1160.125466</v>
      </c>
      <c r="M15" s="51">
        <v>1145.921499</v>
      </c>
      <c r="N15" s="77">
        <v>128.59089</v>
      </c>
      <c r="O15" s="77">
        <v>18.831272999999999</v>
      </c>
      <c r="P15" s="78">
        <v>998.49933600000008</v>
      </c>
      <c r="Q15" s="5"/>
      <c r="R15" s="5"/>
      <c r="S15" s="5"/>
      <c r="T15" s="5"/>
    </row>
    <row r="16" spans="1:20" x14ac:dyDescent="0.3">
      <c r="A16" s="79"/>
      <c r="B16" s="76">
        <v>11</v>
      </c>
      <c r="C16" s="88">
        <v>994</v>
      </c>
      <c r="D16" s="76">
        <v>774.99979099999996</v>
      </c>
      <c r="E16" s="76">
        <v>64.999902000000006</v>
      </c>
      <c r="F16" s="76">
        <v>674.99988699999994</v>
      </c>
      <c r="G16" s="76">
        <v>0</v>
      </c>
      <c r="H16" s="50">
        <v>25.000001000000001</v>
      </c>
      <c r="I16" s="76">
        <v>750</v>
      </c>
      <c r="J16" s="76">
        <v>79.035640999999998</v>
      </c>
      <c r="K16" s="77">
        <v>12.999998</v>
      </c>
      <c r="L16" s="77">
        <v>657.96436100000005</v>
      </c>
      <c r="M16" s="51">
        <v>698.99999200000002</v>
      </c>
      <c r="N16" s="77">
        <v>72.356571000000002</v>
      </c>
      <c r="O16" s="77">
        <v>11.000002</v>
      </c>
      <c r="P16" s="78">
        <v>615.64341899999999</v>
      </c>
      <c r="Q16" s="5"/>
      <c r="R16" s="5"/>
      <c r="S16" s="5"/>
      <c r="T16" s="5"/>
    </row>
    <row r="17" spans="1:20" x14ac:dyDescent="0.3">
      <c r="A17" s="79"/>
      <c r="B17" s="76">
        <v>12</v>
      </c>
      <c r="C17" s="88">
        <v>953</v>
      </c>
      <c r="D17" s="76">
        <v>858.13728100000003</v>
      </c>
      <c r="E17" s="76">
        <v>36.616912999999997</v>
      </c>
      <c r="F17" s="76">
        <v>772.40164100000004</v>
      </c>
      <c r="G17" s="76">
        <v>31.363638000000002</v>
      </c>
      <c r="H17" s="50">
        <v>17.755102000000001</v>
      </c>
      <c r="I17" s="76">
        <v>812</v>
      </c>
      <c r="J17" s="76">
        <v>82.554384999999996</v>
      </c>
      <c r="K17" s="77">
        <v>25.767802</v>
      </c>
      <c r="L17" s="77">
        <v>703.67781300000001</v>
      </c>
      <c r="M17" s="51">
        <v>737.83902</v>
      </c>
      <c r="N17" s="77">
        <v>74.858636000000004</v>
      </c>
      <c r="O17" s="77">
        <v>22.625387</v>
      </c>
      <c r="P17" s="78">
        <v>640.35499699999991</v>
      </c>
      <c r="Q17" s="5"/>
      <c r="R17" s="5"/>
      <c r="S17" s="5"/>
      <c r="T17" s="5"/>
    </row>
    <row r="18" spans="1:20" x14ac:dyDescent="0.3">
      <c r="A18" s="75"/>
      <c r="B18" s="76">
        <v>13</v>
      </c>
      <c r="C18" s="88">
        <v>482</v>
      </c>
      <c r="D18" s="76">
        <v>315.22646400000002</v>
      </c>
      <c r="E18" s="76">
        <v>103.641029</v>
      </c>
      <c r="F18" s="76">
        <v>200.103949</v>
      </c>
      <c r="G18" s="76">
        <v>0</v>
      </c>
      <c r="H18" s="50">
        <v>11.481482</v>
      </c>
      <c r="I18" s="76">
        <v>367</v>
      </c>
      <c r="J18" s="76">
        <v>51.464821999999998</v>
      </c>
      <c r="K18" s="77">
        <v>11.040559</v>
      </c>
      <c r="L18" s="77">
        <v>304.494619</v>
      </c>
      <c r="M18" s="51">
        <v>310.31856599999998</v>
      </c>
      <c r="N18" s="77">
        <v>41.149912</v>
      </c>
      <c r="O18" s="77">
        <v>9.7590649999999997</v>
      </c>
      <c r="P18" s="78">
        <v>259.40958899999993</v>
      </c>
      <c r="Q18" s="5"/>
      <c r="R18" s="5"/>
      <c r="S18" s="5"/>
      <c r="T18" s="5"/>
    </row>
    <row r="19" spans="1:20" x14ac:dyDescent="0.3">
      <c r="A19" s="79"/>
      <c r="B19" s="76">
        <v>14</v>
      </c>
      <c r="C19" s="88">
        <v>1079</v>
      </c>
      <c r="D19" s="76">
        <v>996.86281499999996</v>
      </c>
      <c r="E19" s="76">
        <v>78.383087000000003</v>
      </c>
      <c r="F19" s="76">
        <v>742.59836399999995</v>
      </c>
      <c r="G19" s="76">
        <v>83.636368000000004</v>
      </c>
      <c r="H19" s="50">
        <v>12.244897999999999</v>
      </c>
      <c r="I19" s="76">
        <v>761</v>
      </c>
      <c r="J19" s="76">
        <v>77.725928999999994</v>
      </c>
      <c r="K19" s="77">
        <v>17.644915000000001</v>
      </c>
      <c r="L19" s="77">
        <v>665.62915600000008</v>
      </c>
      <c r="M19" s="51">
        <v>683.61445500000002</v>
      </c>
      <c r="N19" s="77">
        <v>69.027360000000002</v>
      </c>
      <c r="O19" s="77">
        <v>15.124214</v>
      </c>
      <c r="P19" s="78">
        <v>599.46288099999992</v>
      </c>
      <c r="Q19" s="5"/>
      <c r="R19" s="5"/>
      <c r="S19" s="5"/>
      <c r="T19" s="5"/>
    </row>
    <row r="20" spans="1:20" x14ac:dyDescent="0.3">
      <c r="A20" s="79"/>
      <c r="B20" s="76">
        <v>15</v>
      </c>
      <c r="C20" s="88">
        <v>472</v>
      </c>
      <c r="D20" s="76">
        <v>345.65176300000002</v>
      </c>
      <c r="E20" s="76">
        <v>101.089803</v>
      </c>
      <c r="F20" s="76">
        <v>238.450841</v>
      </c>
      <c r="G20" s="76">
        <v>0</v>
      </c>
      <c r="H20" s="50">
        <v>6.1111110000000002</v>
      </c>
      <c r="I20" s="76">
        <v>299</v>
      </c>
      <c r="J20" s="76">
        <v>35.035814000000002</v>
      </c>
      <c r="K20" s="77">
        <v>4.8838470000000003</v>
      </c>
      <c r="L20" s="77">
        <v>259.08033899999998</v>
      </c>
      <c r="M20" s="51">
        <v>255.85934499999999</v>
      </c>
      <c r="N20" s="77">
        <v>28.693123</v>
      </c>
      <c r="O20" s="77">
        <v>4.2055350000000002</v>
      </c>
      <c r="P20" s="78">
        <v>222.96068700000001</v>
      </c>
      <c r="Q20" s="5"/>
      <c r="R20" s="5"/>
      <c r="S20" s="5"/>
      <c r="T20" s="5"/>
    </row>
    <row r="21" spans="1:20" x14ac:dyDescent="0.3">
      <c r="A21" s="79"/>
      <c r="B21" s="76">
        <v>16</v>
      </c>
      <c r="C21" s="88">
        <v>1168</v>
      </c>
      <c r="D21" s="76">
        <v>874.77355299999999</v>
      </c>
      <c r="E21" s="76">
        <v>366.35897699999998</v>
      </c>
      <c r="F21" s="76">
        <v>499.89605299999999</v>
      </c>
      <c r="G21" s="76">
        <v>0</v>
      </c>
      <c r="H21" s="50">
        <v>8.5185189999999995</v>
      </c>
      <c r="I21" s="76">
        <v>837</v>
      </c>
      <c r="J21" s="76">
        <v>85.592927000000003</v>
      </c>
      <c r="K21" s="77">
        <v>19.402085</v>
      </c>
      <c r="L21" s="77">
        <v>732.00498799999991</v>
      </c>
      <c r="M21" s="51">
        <v>751.83697900000004</v>
      </c>
      <c r="N21" s="77">
        <v>75.994103999999993</v>
      </c>
      <c r="O21" s="77">
        <v>16.631554999999999</v>
      </c>
      <c r="P21" s="78">
        <v>659.21132</v>
      </c>
      <c r="Q21" s="5"/>
      <c r="R21" s="5"/>
      <c r="S21" s="5"/>
      <c r="T21" s="5"/>
    </row>
    <row r="22" spans="1:20" x14ac:dyDescent="0.3">
      <c r="A22" s="75"/>
      <c r="B22" s="76">
        <v>17</v>
      </c>
      <c r="C22" s="88">
        <v>987</v>
      </c>
      <c r="D22" s="76">
        <v>618.94452999999999</v>
      </c>
      <c r="E22" s="76">
        <v>32.681564000000002</v>
      </c>
      <c r="F22" s="76">
        <v>501.376622</v>
      </c>
      <c r="G22" s="76">
        <v>10</v>
      </c>
      <c r="H22" s="50">
        <v>72.386365999999995</v>
      </c>
      <c r="I22" s="76">
        <v>731.000045</v>
      </c>
      <c r="J22" s="76">
        <v>72.176185000000004</v>
      </c>
      <c r="K22" s="77">
        <v>25.169163000000001</v>
      </c>
      <c r="L22" s="77">
        <v>633.65469699999994</v>
      </c>
      <c r="M22" s="51">
        <v>662.87917200000004</v>
      </c>
      <c r="N22" s="77">
        <v>64.258118999999994</v>
      </c>
      <c r="O22" s="77">
        <v>22.433385000000001</v>
      </c>
      <c r="P22" s="78">
        <v>576.18766800000003</v>
      </c>
      <c r="Q22" s="5"/>
      <c r="R22" s="5"/>
      <c r="S22" s="5"/>
      <c r="T22" s="5"/>
    </row>
    <row r="23" spans="1:20" x14ac:dyDescent="0.3">
      <c r="A23" s="79"/>
      <c r="B23" s="76">
        <v>18</v>
      </c>
      <c r="C23" s="88">
        <v>203</v>
      </c>
      <c r="D23" s="76">
        <v>191.44815299999999</v>
      </c>
      <c r="E23" s="76">
        <v>11.356278</v>
      </c>
      <c r="F23" s="76">
        <v>180.091883</v>
      </c>
      <c r="G23" s="76">
        <v>0</v>
      </c>
      <c r="H23" s="50">
        <v>0</v>
      </c>
      <c r="I23" s="76">
        <v>174</v>
      </c>
      <c r="J23" s="76">
        <v>20.388735</v>
      </c>
      <c r="K23" s="77">
        <v>2.8421059999999998</v>
      </c>
      <c r="L23" s="77">
        <v>150.769159</v>
      </c>
      <c r="M23" s="51">
        <v>148.89473599999999</v>
      </c>
      <c r="N23" s="77">
        <v>16.697669999999999</v>
      </c>
      <c r="O23" s="77">
        <v>2.447368</v>
      </c>
      <c r="P23" s="78">
        <v>129.749698</v>
      </c>
      <c r="Q23" s="5"/>
      <c r="R23" s="5"/>
      <c r="S23" s="5"/>
      <c r="T23" s="5"/>
    </row>
    <row r="24" spans="1:20" x14ac:dyDescent="0.3">
      <c r="A24" s="79"/>
      <c r="B24" s="76">
        <v>19</v>
      </c>
      <c r="C24" s="88">
        <v>910</v>
      </c>
      <c r="D24" s="76">
        <v>566.05546700000002</v>
      </c>
      <c r="E24" s="76">
        <v>32.318435999999998</v>
      </c>
      <c r="F24" s="76">
        <v>468.62338799999998</v>
      </c>
      <c r="G24" s="76">
        <v>0</v>
      </c>
      <c r="H24" s="50">
        <v>57.613636</v>
      </c>
      <c r="I24" s="76">
        <v>744</v>
      </c>
      <c r="J24" s="76">
        <v>73.459748000000005</v>
      </c>
      <c r="K24" s="77">
        <v>25.616766999999999</v>
      </c>
      <c r="L24" s="77">
        <v>644.92348500000003</v>
      </c>
      <c r="M24" s="51">
        <v>674.66765899999996</v>
      </c>
      <c r="N24" s="77">
        <v>65.400873000000004</v>
      </c>
      <c r="O24" s="77">
        <v>22.832336000000002</v>
      </c>
      <c r="P24" s="78">
        <v>586.43444999999986</v>
      </c>
      <c r="Q24" s="5"/>
      <c r="R24" s="5"/>
      <c r="S24" s="5"/>
      <c r="T24" s="5"/>
    </row>
    <row r="25" spans="1:20" x14ac:dyDescent="0.3">
      <c r="A25" s="79"/>
      <c r="B25" s="76">
        <v>20</v>
      </c>
      <c r="C25" s="88">
        <v>1676</v>
      </c>
      <c r="D25" s="76">
        <v>1340.000198</v>
      </c>
      <c r="E25" s="76">
        <v>175</v>
      </c>
      <c r="F25" s="76">
        <v>990.00014099999999</v>
      </c>
      <c r="G25" s="76">
        <v>0</v>
      </c>
      <c r="H25" s="50">
        <v>174.99999600000001</v>
      </c>
      <c r="I25" s="76">
        <v>1241</v>
      </c>
      <c r="J25" s="76">
        <v>140.31141099999999</v>
      </c>
      <c r="K25" s="77">
        <v>77.670213000000004</v>
      </c>
      <c r="L25" s="77">
        <v>1023.0183760000001</v>
      </c>
      <c r="M25" s="51">
        <v>1123.370613</v>
      </c>
      <c r="N25" s="77">
        <v>119.42099</v>
      </c>
      <c r="O25" s="77">
        <v>69.157792999999998</v>
      </c>
      <c r="P25" s="78">
        <v>934.79183000000012</v>
      </c>
      <c r="Q25" s="5"/>
      <c r="R25" s="5"/>
      <c r="S25" s="5"/>
      <c r="T25" s="5"/>
    </row>
    <row r="26" spans="1:20" x14ac:dyDescent="0.3">
      <c r="A26" s="75"/>
      <c r="B26" s="76">
        <v>21</v>
      </c>
      <c r="C26" s="88">
        <v>431</v>
      </c>
      <c r="D26" s="76">
        <v>554.17014400000005</v>
      </c>
      <c r="E26" s="76">
        <v>11.54402</v>
      </c>
      <c r="F26" s="76">
        <v>538.626127</v>
      </c>
      <c r="G26" s="76">
        <v>0</v>
      </c>
      <c r="H26" s="50">
        <v>4</v>
      </c>
      <c r="I26" s="76">
        <v>422.35774500000002</v>
      </c>
      <c r="J26" s="76">
        <v>51.209201</v>
      </c>
      <c r="K26" s="77">
        <v>6.9252919999999998</v>
      </c>
      <c r="L26" s="77">
        <v>364.223252</v>
      </c>
      <c r="M26" s="51">
        <v>361.43625300000002</v>
      </c>
      <c r="N26" s="77">
        <v>41.854449000000002</v>
      </c>
      <c r="O26" s="77">
        <v>5.9873500000000002</v>
      </c>
      <c r="P26" s="78">
        <v>313.59445400000004</v>
      </c>
      <c r="Q26" s="5"/>
      <c r="R26" s="5"/>
      <c r="S26" s="5"/>
      <c r="T26" s="5"/>
    </row>
    <row r="27" spans="1:20" x14ac:dyDescent="0.3">
      <c r="A27" s="79"/>
      <c r="B27" s="76">
        <v>22</v>
      </c>
      <c r="C27" s="88">
        <v>760</v>
      </c>
      <c r="D27" s="76">
        <v>558.31016899999997</v>
      </c>
      <c r="E27" s="76">
        <v>281.445832</v>
      </c>
      <c r="F27" s="76">
        <v>263.35082699999998</v>
      </c>
      <c r="G27" s="76">
        <v>0</v>
      </c>
      <c r="H27" s="50">
        <v>13.513513</v>
      </c>
      <c r="I27" s="76">
        <v>349</v>
      </c>
      <c r="J27" s="76">
        <v>72.157597999999993</v>
      </c>
      <c r="K27" s="77">
        <v>6.3454540000000001</v>
      </c>
      <c r="L27" s="77">
        <v>270.49694799999997</v>
      </c>
      <c r="M27" s="51">
        <v>296.38153299999999</v>
      </c>
      <c r="N27" s="77">
        <v>57.160989999999998</v>
      </c>
      <c r="O27" s="77">
        <v>5.8573430000000002</v>
      </c>
      <c r="P27" s="78">
        <v>233.36320000000001</v>
      </c>
      <c r="Q27" s="5"/>
      <c r="R27" s="5"/>
      <c r="S27" s="5"/>
      <c r="T27" s="5"/>
    </row>
    <row r="28" spans="1:20" x14ac:dyDescent="0.3">
      <c r="A28" s="79"/>
      <c r="B28" s="76">
        <v>23</v>
      </c>
      <c r="C28" s="88">
        <v>1151</v>
      </c>
      <c r="D28" s="76">
        <v>515.78419699999995</v>
      </c>
      <c r="E28" s="76">
        <v>62.983398999999999</v>
      </c>
      <c r="F28" s="76">
        <v>358.72324300000002</v>
      </c>
      <c r="G28" s="76">
        <v>0.96977800000000003</v>
      </c>
      <c r="H28" s="50">
        <v>93.107785000000007</v>
      </c>
      <c r="I28" s="76">
        <v>980.25019399999996</v>
      </c>
      <c r="J28" s="76">
        <v>84.932636000000002</v>
      </c>
      <c r="K28" s="77">
        <v>56.980637999999999</v>
      </c>
      <c r="L28" s="77">
        <v>838.33691999999996</v>
      </c>
      <c r="M28" s="51">
        <v>889.50273500000003</v>
      </c>
      <c r="N28" s="77">
        <v>72.587771000000004</v>
      </c>
      <c r="O28" s="77">
        <v>52.220531999999999</v>
      </c>
      <c r="P28" s="78">
        <v>764.69443200000001</v>
      </c>
      <c r="Q28" s="5"/>
      <c r="R28" s="5"/>
      <c r="S28" s="5"/>
      <c r="T28" s="5"/>
    </row>
    <row r="29" spans="1:20" x14ac:dyDescent="0.3">
      <c r="A29" s="79"/>
      <c r="B29" s="76">
        <v>24</v>
      </c>
      <c r="C29" s="88">
        <v>806</v>
      </c>
      <c r="D29" s="76">
        <v>595.50424199999998</v>
      </c>
      <c r="E29" s="76">
        <v>55.172440999999999</v>
      </c>
      <c r="F29" s="76">
        <v>510.66970300000003</v>
      </c>
      <c r="G29" s="76">
        <v>1.4545459999999999</v>
      </c>
      <c r="H29" s="50">
        <v>13.207547</v>
      </c>
      <c r="I29" s="76">
        <v>675</v>
      </c>
      <c r="J29" s="76">
        <v>68.942183999999997</v>
      </c>
      <c r="K29" s="77">
        <v>15.650876999999999</v>
      </c>
      <c r="L29" s="77">
        <v>590.40693899999997</v>
      </c>
      <c r="M29" s="51">
        <v>606.35971300000006</v>
      </c>
      <c r="N29" s="77">
        <v>61.226633999999997</v>
      </c>
      <c r="O29" s="77">
        <v>13.415037999999999</v>
      </c>
      <c r="P29" s="78">
        <v>531.71804100000008</v>
      </c>
      <c r="Q29" s="5"/>
      <c r="R29" s="5"/>
      <c r="S29" s="5"/>
      <c r="T29" s="5"/>
    </row>
    <row r="30" spans="1:20" x14ac:dyDescent="0.3">
      <c r="A30" s="75"/>
      <c r="B30" s="76">
        <v>25</v>
      </c>
      <c r="C30" s="88">
        <v>565</v>
      </c>
      <c r="D30" s="76">
        <v>462.05226800000003</v>
      </c>
      <c r="E30" s="76">
        <v>49.261110000000002</v>
      </c>
      <c r="F30" s="76">
        <v>370.78644000000003</v>
      </c>
      <c r="G30" s="76">
        <v>0</v>
      </c>
      <c r="H30" s="50">
        <v>20.754718</v>
      </c>
      <c r="I30" s="76">
        <v>475.99982599999998</v>
      </c>
      <c r="J30" s="76">
        <v>36.432087000000003</v>
      </c>
      <c r="K30" s="77">
        <v>18.770467</v>
      </c>
      <c r="L30" s="77">
        <v>420.79727199999996</v>
      </c>
      <c r="M30" s="51">
        <v>430.27689600000002</v>
      </c>
      <c r="N30" s="77">
        <v>31.610192999999999</v>
      </c>
      <c r="O30" s="77">
        <v>16.845291</v>
      </c>
      <c r="P30" s="78">
        <v>381.82141200000007</v>
      </c>
      <c r="Q30" s="5"/>
      <c r="R30" s="5"/>
      <c r="S30" s="5"/>
      <c r="T30" s="5"/>
    </row>
    <row r="31" spans="1:20" x14ac:dyDescent="0.3">
      <c r="A31" s="75"/>
      <c r="B31" s="76">
        <v>26</v>
      </c>
      <c r="C31" s="88">
        <v>4921</v>
      </c>
      <c r="D31" s="76">
        <v>2112.3718640000002</v>
      </c>
      <c r="E31" s="76">
        <v>457.67281300000002</v>
      </c>
      <c r="F31" s="76">
        <v>1187.906219</v>
      </c>
      <c r="G31" s="76">
        <v>182.89438999999999</v>
      </c>
      <c r="H31" s="50">
        <v>283.379908</v>
      </c>
      <c r="I31" s="76">
        <v>3127.9990229999999</v>
      </c>
      <c r="J31" s="76">
        <v>376.111808</v>
      </c>
      <c r="K31" s="77">
        <v>256.62816299999997</v>
      </c>
      <c r="L31" s="77">
        <v>2495.2590519999999</v>
      </c>
      <c r="M31" s="51">
        <v>2824.696473</v>
      </c>
      <c r="N31" s="77">
        <v>308.95232199999998</v>
      </c>
      <c r="O31" s="77">
        <v>229.27765199999999</v>
      </c>
      <c r="P31" s="78">
        <v>2286.4664990000001</v>
      </c>
      <c r="Q31" s="5"/>
      <c r="R31" s="5"/>
      <c r="S31" s="5"/>
      <c r="T31" s="5"/>
    </row>
    <row r="32" spans="1:20" x14ac:dyDescent="0.3">
      <c r="A32" s="75"/>
      <c r="B32" s="76">
        <v>27</v>
      </c>
      <c r="C32" s="88">
        <v>539</v>
      </c>
      <c r="D32" s="76">
        <v>369.59360900000001</v>
      </c>
      <c r="E32" s="76">
        <v>166.05411799999999</v>
      </c>
      <c r="F32" s="76">
        <v>189.83077299999999</v>
      </c>
      <c r="G32" s="76">
        <v>0</v>
      </c>
      <c r="H32" s="50">
        <v>13.708709000000001</v>
      </c>
      <c r="I32" s="76">
        <v>345</v>
      </c>
      <c r="J32" s="76">
        <v>71.330578000000003</v>
      </c>
      <c r="K32" s="77">
        <v>6.2727269999999997</v>
      </c>
      <c r="L32" s="77">
        <v>267.39669500000002</v>
      </c>
      <c r="M32" s="51">
        <v>292.98461900000001</v>
      </c>
      <c r="N32" s="77">
        <v>56.505848999999998</v>
      </c>
      <c r="O32" s="77">
        <v>5.7902089999999999</v>
      </c>
      <c r="P32" s="78">
        <v>230.68856099999999</v>
      </c>
      <c r="Q32" s="5"/>
      <c r="R32" s="5"/>
      <c r="S32" s="5"/>
      <c r="T32" s="5"/>
    </row>
    <row r="33" spans="1:20" x14ac:dyDescent="0.3">
      <c r="A33" s="75"/>
      <c r="B33" s="76">
        <v>28</v>
      </c>
      <c r="C33" s="88">
        <v>953</v>
      </c>
      <c r="D33" s="76">
        <v>665.44376499999998</v>
      </c>
      <c r="E33" s="76">
        <v>95.566552999999999</v>
      </c>
      <c r="F33" s="76">
        <v>513.54401299999995</v>
      </c>
      <c r="G33" s="76">
        <v>6.5454549999999996</v>
      </c>
      <c r="H33" s="50">
        <v>16.037735999999999</v>
      </c>
      <c r="I33" s="76">
        <v>723</v>
      </c>
      <c r="J33" s="76">
        <v>73.844739000000004</v>
      </c>
      <c r="K33" s="77">
        <v>16.763829000000001</v>
      </c>
      <c r="L33" s="77">
        <v>632.39143200000001</v>
      </c>
      <c r="M33" s="51">
        <v>649.47864200000004</v>
      </c>
      <c r="N33" s="77">
        <v>65.580526000000006</v>
      </c>
      <c r="O33" s="77">
        <v>14.368997</v>
      </c>
      <c r="P33" s="78">
        <v>569.52911900000004</v>
      </c>
      <c r="Q33" s="5"/>
      <c r="R33" s="5"/>
      <c r="S33" s="5"/>
      <c r="T33" s="5"/>
    </row>
    <row r="34" spans="1:20" x14ac:dyDescent="0.3">
      <c r="A34" s="75"/>
      <c r="B34" s="76">
        <v>29</v>
      </c>
      <c r="C34" s="88">
        <v>699</v>
      </c>
      <c r="D34" s="76">
        <v>480.00008100000002</v>
      </c>
      <c r="E34" s="76">
        <v>55.000000999999997</v>
      </c>
      <c r="F34" s="76">
        <v>390.00008500000001</v>
      </c>
      <c r="G34" s="76">
        <v>0</v>
      </c>
      <c r="H34" s="50">
        <v>35</v>
      </c>
      <c r="I34" s="76">
        <v>491</v>
      </c>
      <c r="J34" s="76">
        <v>101.51685000000001</v>
      </c>
      <c r="K34" s="77">
        <v>8.9272729999999996</v>
      </c>
      <c r="L34" s="77">
        <v>380.55587700000001</v>
      </c>
      <c r="M34" s="51">
        <v>416.97231199999999</v>
      </c>
      <c r="N34" s="77">
        <v>80.418470999999997</v>
      </c>
      <c r="O34" s="77">
        <v>8.2405600000000003</v>
      </c>
      <c r="P34" s="78">
        <v>328.31328099999996</v>
      </c>
      <c r="Q34" s="5"/>
      <c r="R34" s="5"/>
      <c r="S34" s="5"/>
      <c r="T34" s="5"/>
    </row>
    <row r="35" spans="1:20" x14ac:dyDescent="0.3">
      <c r="A35" s="75"/>
      <c r="B35" s="76">
        <v>30</v>
      </c>
      <c r="C35" s="88">
        <v>1913</v>
      </c>
      <c r="D35" s="76">
        <v>1228.9997530000001</v>
      </c>
      <c r="E35" s="76">
        <v>524.99988099999996</v>
      </c>
      <c r="F35" s="76">
        <v>614.999999</v>
      </c>
      <c r="G35" s="76">
        <v>3.9999899999999999</v>
      </c>
      <c r="H35" s="50">
        <v>64.999898999999999</v>
      </c>
      <c r="I35" s="76">
        <v>1096</v>
      </c>
      <c r="J35" s="76">
        <v>224.345068</v>
      </c>
      <c r="K35" s="77">
        <v>19.840561999999998</v>
      </c>
      <c r="L35" s="77">
        <v>851.81437000000005</v>
      </c>
      <c r="M35" s="51">
        <v>932.39580000000001</v>
      </c>
      <c r="N35" s="77">
        <v>178.05087599999999</v>
      </c>
      <c r="O35" s="77">
        <v>18.351047999999999</v>
      </c>
      <c r="P35" s="78">
        <v>735.993876</v>
      </c>
      <c r="Q35" s="5"/>
      <c r="R35" s="5"/>
      <c r="S35" s="5"/>
      <c r="T35" s="5"/>
    </row>
    <row r="36" spans="1:20" x14ac:dyDescent="0.3">
      <c r="A36" s="75"/>
      <c r="B36" s="76">
        <v>31</v>
      </c>
      <c r="C36" s="88">
        <v>917</v>
      </c>
      <c r="D36" s="76">
        <v>606.79342399999996</v>
      </c>
      <c r="E36" s="76">
        <v>10.374757000000001</v>
      </c>
      <c r="F36" s="76">
        <v>570.558131</v>
      </c>
      <c r="G36" s="76">
        <v>3.6666699999999999</v>
      </c>
      <c r="H36" s="50">
        <v>22.193864999999999</v>
      </c>
      <c r="I36" s="76">
        <v>755</v>
      </c>
      <c r="J36" s="76">
        <v>66.754020999999995</v>
      </c>
      <c r="K36" s="77">
        <v>19.598994000000001</v>
      </c>
      <c r="L36" s="77">
        <v>668.64698500000009</v>
      </c>
      <c r="M36" s="51">
        <v>675.72645</v>
      </c>
      <c r="N36" s="77">
        <v>56.008249999999997</v>
      </c>
      <c r="O36" s="77">
        <v>17.258814999999998</v>
      </c>
      <c r="P36" s="78">
        <v>602.459385</v>
      </c>
      <c r="Q36" s="5"/>
      <c r="R36" s="5"/>
      <c r="S36" s="5"/>
      <c r="T36" s="5"/>
    </row>
    <row r="37" spans="1:20" x14ac:dyDescent="0.3">
      <c r="A37" s="75"/>
      <c r="B37" s="76">
        <v>32</v>
      </c>
      <c r="C37" s="88">
        <v>988</v>
      </c>
      <c r="D37" s="76">
        <v>671.77359000000001</v>
      </c>
      <c r="E37" s="76">
        <v>112.555137</v>
      </c>
      <c r="F37" s="76">
        <v>501.19377100000003</v>
      </c>
      <c r="G37" s="76">
        <v>28.333334000000001</v>
      </c>
      <c r="H37" s="50">
        <v>29.691358000000001</v>
      </c>
      <c r="I37" s="76">
        <v>715</v>
      </c>
      <c r="J37" s="76">
        <v>63.217382000000001</v>
      </c>
      <c r="K37" s="77">
        <v>18.560635999999999</v>
      </c>
      <c r="L37" s="77">
        <v>633.22198199999991</v>
      </c>
      <c r="M37" s="51">
        <v>639.92639399999996</v>
      </c>
      <c r="N37" s="77">
        <v>53.040925000000001</v>
      </c>
      <c r="O37" s="77">
        <v>16.344439999999999</v>
      </c>
      <c r="P37" s="78">
        <v>570.54102899999998</v>
      </c>
      <c r="Q37" s="5"/>
      <c r="R37" s="5"/>
      <c r="S37" s="5"/>
      <c r="T37" s="5"/>
    </row>
    <row r="38" spans="1:20" x14ac:dyDescent="0.3">
      <c r="A38" s="75"/>
      <c r="B38" s="76">
        <v>33</v>
      </c>
      <c r="C38" s="88">
        <v>958</v>
      </c>
      <c r="D38" s="76">
        <v>676.60987299999999</v>
      </c>
      <c r="E38" s="76">
        <v>66.429567000000006</v>
      </c>
      <c r="F38" s="76">
        <v>603.08593199999996</v>
      </c>
      <c r="G38" s="76">
        <v>3.5698089999999998</v>
      </c>
      <c r="H38" s="50">
        <v>3.4716670000000001</v>
      </c>
      <c r="I38" s="76">
        <v>765.00000199999999</v>
      </c>
      <c r="J38" s="76">
        <v>67.285424000000006</v>
      </c>
      <c r="K38" s="77">
        <v>50.685184</v>
      </c>
      <c r="L38" s="77">
        <v>647.02939399999991</v>
      </c>
      <c r="M38" s="51">
        <v>693.85186199999998</v>
      </c>
      <c r="N38" s="77">
        <v>57.823411999999998</v>
      </c>
      <c r="O38" s="77">
        <v>46.592590999999999</v>
      </c>
      <c r="P38" s="78">
        <v>589.43585900000005</v>
      </c>
      <c r="Q38" s="5"/>
      <c r="R38" s="5"/>
      <c r="S38" s="5"/>
      <c r="T38" s="5"/>
    </row>
    <row r="39" spans="1:20" x14ac:dyDescent="0.3">
      <c r="A39" s="75"/>
      <c r="B39" s="76">
        <v>34</v>
      </c>
      <c r="C39" s="88">
        <v>1842</v>
      </c>
      <c r="D39" s="76">
        <v>1577.941329</v>
      </c>
      <c r="E39" s="76">
        <v>120.00000199999999</v>
      </c>
      <c r="F39" s="76">
        <v>1410.000219</v>
      </c>
      <c r="G39" s="76">
        <v>22.941099000000001</v>
      </c>
      <c r="H39" s="50">
        <v>15</v>
      </c>
      <c r="I39" s="76">
        <v>1267</v>
      </c>
      <c r="J39" s="76">
        <v>261.95896800000003</v>
      </c>
      <c r="K39" s="77">
        <v>23.036365</v>
      </c>
      <c r="L39" s="77">
        <v>982.00466699999993</v>
      </c>
      <c r="M39" s="51">
        <v>1075.975371</v>
      </c>
      <c r="N39" s="77">
        <v>207.515683</v>
      </c>
      <c r="O39" s="77">
        <v>21.264336</v>
      </c>
      <c r="P39" s="78">
        <v>847.19535200000007</v>
      </c>
      <c r="Q39" s="5"/>
      <c r="R39" s="5"/>
      <c r="S39" s="5"/>
      <c r="T39" s="5"/>
    </row>
    <row r="40" spans="1:20" x14ac:dyDescent="0.3">
      <c r="A40" s="75"/>
      <c r="B40" s="76">
        <v>35</v>
      </c>
      <c r="C40" s="88">
        <v>580</v>
      </c>
      <c r="D40" s="76">
        <v>401.85098900000003</v>
      </c>
      <c r="E40" s="76">
        <v>8.6926539999999992</v>
      </c>
      <c r="F40" s="76">
        <v>378.69404100000003</v>
      </c>
      <c r="G40" s="76">
        <v>0</v>
      </c>
      <c r="H40" s="50">
        <v>14.464297</v>
      </c>
      <c r="I40" s="76">
        <v>428</v>
      </c>
      <c r="J40" s="76">
        <v>32.295267000000003</v>
      </c>
      <c r="K40" s="77">
        <v>18.170531</v>
      </c>
      <c r="L40" s="77">
        <v>377.53420199999999</v>
      </c>
      <c r="M40" s="51">
        <v>381.73386199999999</v>
      </c>
      <c r="N40" s="77">
        <v>28.385839000000001</v>
      </c>
      <c r="O40" s="77">
        <v>16.032821999999999</v>
      </c>
      <c r="P40" s="78">
        <v>337.315201</v>
      </c>
      <c r="Q40" s="5"/>
      <c r="R40" s="5"/>
      <c r="S40" s="5"/>
      <c r="T40" s="5"/>
    </row>
    <row r="41" spans="1:20" x14ac:dyDescent="0.3">
      <c r="A41" s="75"/>
      <c r="B41" s="76">
        <v>36</v>
      </c>
      <c r="C41" s="88">
        <v>970</v>
      </c>
      <c r="D41" s="76">
        <v>885.000137</v>
      </c>
      <c r="E41" s="76">
        <v>199.99999800000001</v>
      </c>
      <c r="F41" s="76">
        <v>635.00011900000004</v>
      </c>
      <c r="G41" s="76">
        <v>0</v>
      </c>
      <c r="H41" s="50">
        <v>49.999999000000003</v>
      </c>
      <c r="I41" s="76">
        <v>723</v>
      </c>
      <c r="J41" s="76">
        <v>99.646090000000001</v>
      </c>
      <c r="K41" s="77">
        <v>11.232168</v>
      </c>
      <c r="L41" s="77">
        <v>612.12174200000004</v>
      </c>
      <c r="M41" s="51">
        <v>650.15497500000004</v>
      </c>
      <c r="N41" s="77">
        <v>86.256191000000001</v>
      </c>
      <c r="O41" s="77">
        <v>11.177622</v>
      </c>
      <c r="P41" s="78">
        <v>552.72116199999994</v>
      </c>
      <c r="Q41" s="5"/>
      <c r="R41" s="5"/>
      <c r="S41" s="5"/>
      <c r="T41" s="5"/>
    </row>
    <row r="42" spans="1:20" x14ac:dyDescent="0.3">
      <c r="A42" s="75"/>
      <c r="B42" s="76">
        <v>37</v>
      </c>
      <c r="C42" s="88">
        <v>1201</v>
      </c>
      <c r="D42" s="76">
        <v>877.38534600000003</v>
      </c>
      <c r="E42" s="76">
        <v>11.191141999999999</v>
      </c>
      <c r="F42" s="76">
        <v>787.51906299999996</v>
      </c>
      <c r="G42" s="76">
        <v>40.333303999999998</v>
      </c>
      <c r="H42" s="50">
        <v>38.341841000000002</v>
      </c>
      <c r="I42" s="76">
        <v>940</v>
      </c>
      <c r="J42" s="76">
        <v>70.928856999999994</v>
      </c>
      <c r="K42" s="77">
        <v>39.907241999999997</v>
      </c>
      <c r="L42" s="77">
        <v>829.16390100000001</v>
      </c>
      <c r="M42" s="51">
        <v>838.38745600000004</v>
      </c>
      <c r="N42" s="77">
        <v>62.342731999999998</v>
      </c>
      <c r="O42" s="77">
        <v>35.212271999999999</v>
      </c>
      <c r="P42" s="78">
        <v>740.8324520000001</v>
      </c>
      <c r="Q42" s="5"/>
      <c r="R42" s="5"/>
      <c r="S42" s="5"/>
      <c r="T42" s="5"/>
    </row>
    <row r="43" spans="1:20" x14ac:dyDescent="0.3">
      <c r="A43" s="75"/>
      <c r="B43" s="76">
        <v>38</v>
      </c>
      <c r="C43" s="88">
        <v>667</v>
      </c>
      <c r="D43" s="76">
        <v>538.36914000000002</v>
      </c>
      <c r="E43" s="76">
        <v>25.556438</v>
      </c>
      <c r="F43" s="76">
        <v>440.09663399999999</v>
      </c>
      <c r="G43" s="76">
        <v>56.666668000000001</v>
      </c>
      <c r="H43" s="50">
        <v>16.049382000000001</v>
      </c>
      <c r="I43" s="76">
        <v>576</v>
      </c>
      <c r="J43" s="76">
        <v>50.927571</v>
      </c>
      <c r="K43" s="77">
        <v>14.952344999999999</v>
      </c>
      <c r="L43" s="77">
        <v>510.12008400000008</v>
      </c>
      <c r="M43" s="51">
        <v>515.52112399999999</v>
      </c>
      <c r="N43" s="77">
        <v>42.729472999999999</v>
      </c>
      <c r="O43" s="77">
        <v>13.166988999999999</v>
      </c>
      <c r="P43" s="78">
        <v>459.624662</v>
      </c>
      <c r="Q43" s="5"/>
      <c r="R43" s="5"/>
      <c r="S43" s="5"/>
      <c r="T43" s="5"/>
    </row>
    <row r="44" spans="1:20" x14ac:dyDescent="0.3">
      <c r="A44" s="75"/>
      <c r="B44" s="76">
        <v>39</v>
      </c>
      <c r="C44" s="88">
        <v>714</v>
      </c>
      <c r="D44" s="76">
        <v>497.827427</v>
      </c>
      <c r="E44" s="76">
        <v>41.629981999999998</v>
      </c>
      <c r="F44" s="76">
        <v>436.93817999999999</v>
      </c>
      <c r="G44" s="76">
        <v>0</v>
      </c>
      <c r="H44" s="50">
        <v>19.259260000000001</v>
      </c>
      <c r="I44" s="76">
        <v>552.99992499999996</v>
      </c>
      <c r="J44" s="76">
        <v>48.660722</v>
      </c>
      <c r="K44" s="77">
        <v>14.652207000000001</v>
      </c>
      <c r="L44" s="77">
        <v>489.68699599999997</v>
      </c>
      <c r="M44" s="51">
        <v>494.88018699999998</v>
      </c>
      <c r="N44" s="77">
        <v>40.881756000000003</v>
      </c>
      <c r="O44" s="77">
        <v>12.904030000000001</v>
      </c>
      <c r="P44" s="78">
        <v>441.094401</v>
      </c>
      <c r="Q44" s="5"/>
      <c r="R44" s="5"/>
      <c r="S44" s="5"/>
      <c r="T44" s="5"/>
    </row>
    <row r="45" spans="1:20" x14ac:dyDescent="0.3">
      <c r="A45" s="75"/>
      <c r="B45" s="76">
        <v>40</v>
      </c>
      <c r="C45" s="88">
        <v>645</v>
      </c>
      <c r="D45" s="76">
        <v>596.93167900000003</v>
      </c>
      <c r="E45" s="76">
        <v>121.497781</v>
      </c>
      <c r="F45" s="76">
        <v>299.329588</v>
      </c>
      <c r="G45" s="76">
        <v>28.55847</v>
      </c>
      <c r="H45" s="50">
        <v>147.54583</v>
      </c>
      <c r="I45" s="76">
        <v>346.62048199999998</v>
      </c>
      <c r="J45" s="76">
        <v>30.486934999999999</v>
      </c>
      <c r="K45" s="77">
        <v>22.965389999999999</v>
      </c>
      <c r="L45" s="77">
        <v>293.16815699999995</v>
      </c>
      <c r="M45" s="51">
        <v>314.38333999999998</v>
      </c>
      <c r="N45" s="77">
        <v>26.199712000000002</v>
      </c>
      <c r="O45" s="77">
        <v>21.111041</v>
      </c>
      <c r="P45" s="78">
        <v>267.072587</v>
      </c>
      <c r="Q45" s="5"/>
      <c r="R45" s="5"/>
      <c r="S45" s="5"/>
      <c r="T45" s="5"/>
    </row>
    <row r="46" spans="1:20" x14ac:dyDescent="0.3">
      <c r="A46" s="75"/>
      <c r="B46" s="76">
        <v>41</v>
      </c>
      <c r="C46" s="88">
        <v>0</v>
      </c>
      <c r="D46" s="76">
        <v>0</v>
      </c>
      <c r="E46" s="76">
        <v>0</v>
      </c>
      <c r="F46" s="76">
        <v>0</v>
      </c>
      <c r="G46" s="76">
        <v>0</v>
      </c>
      <c r="H46" s="50">
        <v>0</v>
      </c>
      <c r="I46" s="76">
        <v>0</v>
      </c>
      <c r="J46" s="76">
        <v>0</v>
      </c>
      <c r="K46" s="77">
        <v>0</v>
      </c>
      <c r="L46" s="77">
        <v>0</v>
      </c>
      <c r="M46" s="51">
        <v>0</v>
      </c>
      <c r="N46" s="77">
        <v>0</v>
      </c>
      <c r="O46" s="77">
        <v>0</v>
      </c>
      <c r="P46" s="78">
        <v>0</v>
      </c>
      <c r="Q46" s="5"/>
      <c r="R46" s="5"/>
      <c r="S46" s="5"/>
      <c r="T46" s="5"/>
    </row>
    <row r="47" spans="1:20" x14ac:dyDescent="0.3">
      <c r="A47" s="75"/>
      <c r="B47" s="76">
        <v>42</v>
      </c>
      <c r="C47" s="88">
        <v>0</v>
      </c>
      <c r="D47" s="76">
        <v>0</v>
      </c>
      <c r="E47" s="76">
        <v>0</v>
      </c>
      <c r="F47" s="76">
        <v>0</v>
      </c>
      <c r="G47" s="76">
        <v>0</v>
      </c>
      <c r="H47" s="50">
        <v>0</v>
      </c>
      <c r="I47" s="76">
        <v>0.37951800000000002</v>
      </c>
      <c r="J47" s="76">
        <v>3.3381000000000001E-2</v>
      </c>
      <c r="K47" s="77">
        <v>2.5145000000000001E-2</v>
      </c>
      <c r="L47" s="77">
        <v>0.32099200000000006</v>
      </c>
      <c r="M47" s="51">
        <v>0.344221</v>
      </c>
      <c r="N47" s="77">
        <v>2.8686E-2</v>
      </c>
      <c r="O47" s="77">
        <v>2.3115E-2</v>
      </c>
      <c r="P47" s="78">
        <v>0.29242000000000001</v>
      </c>
      <c r="Q47" s="5"/>
      <c r="R47" s="5"/>
      <c r="S47" s="5"/>
      <c r="T47" s="5"/>
    </row>
    <row r="48" spans="1:20" x14ac:dyDescent="0.3">
      <c r="A48" s="75"/>
      <c r="B48" s="76">
        <v>43</v>
      </c>
      <c r="C48" s="88">
        <v>2585</v>
      </c>
      <c r="D48" s="76">
        <v>1864.195784</v>
      </c>
      <c r="E48" s="76">
        <v>178.45961500000001</v>
      </c>
      <c r="F48" s="76">
        <v>1461.2876409999999</v>
      </c>
      <c r="G48" s="76">
        <v>64.448513000000005</v>
      </c>
      <c r="H48" s="50">
        <v>120.00005899999999</v>
      </c>
      <c r="I48" s="76">
        <v>1929.000094</v>
      </c>
      <c r="J48" s="76">
        <v>146.135783</v>
      </c>
      <c r="K48" s="77">
        <v>80.302665000000005</v>
      </c>
      <c r="L48" s="77">
        <v>1702.5616460000001</v>
      </c>
      <c r="M48" s="51">
        <v>1726.581899</v>
      </c>
      <c r="N48" s="77">
        <v>128.01421500000001</v>
      </c>
      <c r="O48" s="77">
        <v>71.160415</v>
      </c>
      <c r="P48" s="78">
        <v>1527.407269</v>
      </c>
      <c r="Q48" s="5"/>
      <c r="R48" s="5"/>
      <c r="S48" s="5"/>
      <c r="T48" s="5"/>
    </row>
    <row r="49" spans="1:20" x14ac:dyDescent="0.3">
      <c r="A49" s="75"/>
      <c r="B49" s="76">
        <v>44</v>
      </c>
      <c r="C49" s="88">
        <v>0</v>
      </c>
      <c r="D49" s="76">
        <v>0</v>
      </c>
      <c r="E49" s="76">
        <v>0</v>
      </c>
      <c r="F49" s="76">
        <v>0</v>
      </c>
      <c r="G49" s="76">
        <v>0</v>
      </c>
      <c r="H49" s="50">
        <v>0</v>
      </c>
      <c r="I49" s="76">
        <v>2</v>
      </c>
      <c r="J49" s="76">
        <v>0.12583800000000001</v>
      </c>
      <c r="K49" s="77">
        <v>4.7826E-2</v>
      </c>
      <c r="L49" s="77">
        <v>1.8263360000000002</v>
      </c>
      <c r="M49" s="51">
        <v>1.852174</v>
      </c>
      <c r="N49" s="77">
        <v>0.111318</v>
      </c>
      <c r="O49" s="77">
        <v>3.9129999999999998E-2</v>
      </c>
      <c r="P49" s="78">
        <v>1.7017259999999998</v>
      </c>
      <c r="Q49" s="5"/>
      <c r="R49" s="5"/>
      <c r="S49" s="5"/>
      <c r="T49" s="5"/>
    </row>
    <row r="50" spans="1:20" x14ac:dyDescent="0.3">
      <c r="A50" s="75"/>
      <c r="B50" s="76">
        <v>45</v>
      </c>
      <c r="C50" s="88">
        <v>0</v>
      </c>
      <c r="D50" s="76">
        <v>0</v>
      </c>
      <c r="E50" s="76">
        <v>0</v>
      </c>
      <c r="F50" s="76">
        <v>0</v>
      </c>
      <c r="G50" s="76">
        <v>0</v>
      </c>
      <c r="H50" s="50">
        <v>0</v>
      </c>
      <c r="I50" s="76">
        <v>0</v>
      </c>
      <c r="J50" s="76">
        <v>0</v>
      </c>
      <c r="K50" s="77">
        <v>0</v>
      </c>
      <c r="L50" s="77">
        <v>0</v>
      </c>
      <c r="M50" s="51">
        <v>0</v>
      </c>
      <c r="N50" s="77">
        <v>0</v>
      </c>
      <c r="O50" s="77">
        <v>0</v>
      </c>
      <c r="P50" s="78">
        <v>0</v>
      </c>
      <c r="Q50" s="5"/>
      <c r="R50" s="5"/>
      <c r="S50" s="5"/>
      <c r="T50" s="5"/>
    </row>
    <row r="51" spans="1:20" x14ac:dyDescent="0.3">
      <c r="A51" s="75"/>
      <c r="B51" s="76">
        <v>46</v>
      </c>
      <c r="C51" s="88">
        <v>18</v>
      </c>
      <c r="D51" s="76">
        <v>30.817032000000001</v>
      </c>
      <c r="E51" s="76">
        <v>10.903646999999999</v>
      </c>
      <c r="F51" s="76">
        <v>2.0643419999999999</v>
      </c>
      <c r="G51" s="76">
        <v>17.849043000000002</v>
      </c>
      <c r="H51" s="50">
        <v>0</v>
      </c>
      <c r="I51" s="76">
        <v>9.0000029999999995</v>
      </c>
      <c r="J51" s="76">
        <v>0.79159400000000002</v>
      </c>
      <c r="K51" s="77">
        <v>0.59629600000000005</v>
      </c>
      <c r="L51" s="77">
        <v>7.6121129999999999</v>
      </c>
      <c r="M51" s="51">
        <v>8.1629660000000008</v>
      </c>
      <c r="N51" s="77">
        <v>0.68027499999999996</v>
      </c>
      <c r="O51" s="77">
        <v>0.54814799999999997</v>
      </c>
      <c r="P51" s="78">
        <v>6.9345430000000006</v>
      </c>
      <c r="Q51" s="5"/>
      <c r="R51" s="5"/>
      <c r="S51" s="5"/>
      <c r="T51" s="5"/>
    </row>
    <row r="52" spans="1:20" x14ac:dyDescent="0.3">
      <c r="A52" s="75"/>
      <c r="B52" s="76">
        <v>47</v>
      </c>
      <c r="C52" s="88">
        <v>46</v>
      </c>
      <c r="D52" s="76">
        <v>10.804292999999999</v>
      </c>
      <c r="E52" s="76">
        <v>6.5403919999999998</v>
      </c>
      <c r="F52" s="76">
        <v>3.712386</v>
      </c>
      <c r="G52" s="76">
        <v>0.55151499999999998</v>
      </c>
      <c r="H52" s="50">
        <v>0</v>
      </c>
      <c r="I52" s="76">
        <v>5</v>
      </c>
      <c r="J52" s="76">
        <v>0.50599000000000005</v>
      </c>
      <c r="K52" s="77">
        <v>0</v>
      </c>
      <c r="L52" s="77">
        <v>4.4940100000000003</v>
      </c>
      <c r="M52" s="51">
        <v>4.0909089999999999</v>
      </c>
      <c r="N52" s="77">
        <v>0.50599000000000005</v>
      </c>
      <c r="O52" s="77">
        <v>0</v>
      </c>
      <c r="P52" s="78">
        <v>3.5849189999999997</v>
      </c>
      <c r="Q52" s="5"/>
      <c r="R52" s="5"/>
      <c r="S52" s="5"/>
      <c r="T52" s="5"/>
    </row>
    <row r="53" spans="1:20" x14ac:dyDescent="0.3">
      <c r="A53" s="75"/>
      <c r="B53" s="76">
        <v>48</v>
      </c>
      <c r="C53" s="88">
        <v>112</v>
      </c>
      <c r="D53" s="76">
        <v>63.524422000000001</v>
      </c>
      <c r="E53" s="76">
        <v>6.5915619999999997</v>
      </c>
      <c r="F53" s="76">
        <v>47.348002999999999</v>
      </c>
      <c r="G53" s="76">
        <v>0</v>
      </c>
      <c r="H53" s="50">
        <v>9.5848549999999992</v>
      </c>
      <c r="I53" s="76">
        <v>0</v>
      </c>
      <c r="J53" s="76">
        <v>0</v>
      </c>
      <c r="K53" s="77">
        <v>0</v>
      </c>
      <c r="L53" s="77">
        <v>0</v>
      </c>
      <c r="M53" s="51">
        <v>0</v>
      </c>
      <c r="N53" s="77">
        <v>0</v>
      </c>
      <c r="O53" s="77">
        <v>0</v>
      </c>
      <c r="P53" s="78">
        <v>0</v>
      </c>
      <c r="Q53" s="5"/>
      <c r="R53" s="5"/>
      <c r="S53" s="5"/>
      <c r="T53" s="5"/>
    </row>
    <row r="54" spans="1:20" x14ac:dyDescent="0.3">
      <c r="A54" s="75"/>
      <c r="B54" s="76">
        <v>49</v>
      </c>
      <c r="C54" s="88">
        <v>0</v>
      </c>
      <c r="D54" s="76">
        <v>0</v>
      </c>
      <c r="E54" s="76">
        <v>0</v>
      </c>
      <c r="F54" s="76">
        <v>0</v>
      </c>
      <c r="G54" s="76">
        <v>0</v>
      </c>
      <c r="H54" s="50">
        <v>0</v>
      </c>
      <c r="I54" s="76">
        <v>3</v>
      </c>
      <c r="J54" s="76">
        <v>0.25211</v>
      </c>
      <c r="K54" s="77">
        <v>8.4908999999999998E-2</v>
      </c>
      <c r="L54" s="77">
        <v>2.6629809999999998</v>
      </c>
      <c r="M54" s="51">
        <v>2.601985</v>
      </c>
      <c r="N54" s="77">
        <v>0.23384199999999999</v>
      </c>
      <c r="O54" s="77">
        <v>7.492E-2</v>
      </c>
      <c r="P54" s="78">
        <v>2.2932229999999998</v>
      </c>
      <c r="Q54" s="5"/>
      <c r="R54" s="5"/>
      <c r="S54" s="5"/>
      <c r="T54" s="5"/>
    </row>
    <row r="55" spans="1:20" x14ac:dyDescent="0.3">
      <c r="A55" s="75"/>
      <c r="B55" s="76">
        <v>50</v>
      </c>
      <c r="C55" s="88">
        <v>414</v>
      </c>
      <c r="D55" s="76">
        <v>452.29453999999998</v>
      </c>
      <c r="E55" s="76">
        <v>23.130599</v>
      </c>
      <c r="F55" s="76">
        <v>398.15315600000002</v>
      </c>
      <c r="G55" s="76">
        <v>0</v>
      </c>
      <c r="H55" s="50">
        <v>31.010791000000001</v>
      </c>
      <c r="I55" s="76">
        <v>380</v>
      </c>
      <c r="J55" s="76">
        <v>23.909127000000002</v>
      </c>
      <c r="K55" s="77">
        <v>9.0869560000000007</v>
      </c>
      <c r="L55" s="77">
        <v>347.003917</v>
      </c>
      <c r="M55" s="51">
        <v>351.91305199999999</v>
      </c>
      <c r="N55" s="77">
        <v>21.150383000000001</v>
      </c>
      <c r="O55" s="77">
        <v>7.4347839999999996</v>
      </c>
      <c r="P55" s="78">
        <v>323.32788500000004</v>
      </c>
      <c r="Q55" s="5"/>
      <c r="R55" s="5"/>
      <c r="S55" s="5"/>
      <c r="T55" s="5"/>
    </row>
    <row r="56" spans="1:20" x14ac:dyDescent="0.3">
      <c r="A56" s="75"/>
      <c r="B56" s="76">
        <v>51</v>
      </c>
      <c r="C56" s="88">
        <v>3387</v>
      </c>
      <c r="D56" s="76">
        <v>2399.4764789999999</v>
      </c>
      <c r="E56" s="76">
        <v>388.83815900000002</v>
      </c>
      <c r="F56" s="76">
        <v>1862.800344</v>
      </c>
      <c r="G56" s="76">
        <v>20.239794</v>
      </c>
      <c r="H56" s="50">
        <v>127.598179</v>
      </c>
      <c r="I56" s="76">
        <v>2329.8469700000001</v>
      </c>
      <c r="J56" s="76">
        <v>231.83167800000001</v>
      </c>
      <c r="K56" s="77">
        <v>155.312534</v>
      </c>
      <c r="L56" s="77">
        <v>1942.7027580000001</v>
      </c>
      <c r="M56" s="51">
        <v>2138.5427690000001</v>
      </c>
      <c r="N56" s="77">
        <v>205.61515700000001</v>
      </c>
      <c r="O56" s="77">
        <v>133.950568</v>
      </c>
      <c r="P56" s="78">
        <v>1798.9770440000002</v>
      </c>
      <c r="Q56" s="5"/>
      <c r="R56" s="5"/>
      <c r="S56" s="5"/>
      <c r="T56" s="5"/>
    </row>
    <row r="57" spans="1:20" x14ac:dyDescent="0.3">
      <c r="A57" s="75"/>
      <c r="B57" s="76">
        <v>52</v>
      </c>
      <c r="C57" s="88">
        <v>1394</v>
      </c>
      <c r="D57" s="76">
        <v>721.45527700000002</v>
      </c>
      <c r="E57" s="76">
        <v>71.957888999999994</v>
      </c>
      <c r="F57" s="76">
        <v>526.746532</v>
      </c>
      <c r="G57" s="76">
        <v>34.090935999999999</v>
      </c>
      <c r="H57" s="50">
        <v>88.659909999999996</v>
      </c>
      <c r="I57" s="76">
        <v>826.99999800000001</v>
      </c>
      <c r="J57" s="76">
        <v>96.514329000000004</v>
      </c>
      <c r="K57" s="77">
        <v>67.563467000000003</v>
      </c>
      <c r="L57" s="77">
        <v>662.92220199999997</v>
      </c>
      <c r="M57" s="51">
        <v>747.83766900000001</v>
      </c>
      <c r="N57" s="77">
        <v>79.729225</v>
      </c>
      <c r="O57" s="77">
        <v>58.864303</v>
      </c>
      <c r="P57" s="78">
        <v>609.24414100000001</v>
      </c>
      <c r="Q57" s="5"/>
      <c r="R57" s="5"/>
      <c r="S57" s="5"/>
      <c r="T57" s="5"/>
    </row>
    <row r="58" spans="1:20" x14ac:dyDescent="0.3">
      <c r="A58" s="75"/>
      <c r="B58" s="76">
        <v>53</v>
      </c>
      <c r="C58" s="88">
        <v>376</v>
      </c>
      <c r="D58" s="76">
        <v>312.18167</v>
      </c>
      <c r="E58" s="76">
        <v>6.6086869999999998</v>
      </c>
      <c r="F58" s="76">
        <v>259.53134</v>
      </c>
      <c r="G58" s="76">
        <v>0</v>
      </c>
      <c r="H58" s="50">
        <v>46.041640999999998</v>
      </c>
      <c r="I58" s="76">
        <v>316</v>
      </c>
      <c r="J58" s="76">
        <v>32.352440000000001</v>
      </c>
      <c r="K58" s="77">
        <v>21.674202000000001</v>
      </c>
      <c r="L58" s="77">
        <v>261.97335800000002</v>
      </c>
      <c r="M58" s="51">
        <v>290.38503900000001</v>
      </c>
      <c r="N58" s="77">
        <v>28.788188999999999</v>
      </c>
      <c r="O58" s="77">
        <v>18.636528999999999</v>
      </c>
      <c r="P58" s="78">
        <v>242.96032100000002</v>
      </c>
      <c r="Q58" s="5"/>
      <c r="R58" s="5"/>
      <c r="S58" s="5"/>
      <c r="T58" s="5"/>
    </row>
    <row r="59" spans="1:20" x14ac:dyDescent="0.3">
      <c r="A59" s="75"/>
      <c r="B59" s="76">
        <v>54</v>
      </c>
      <c r="C59" s="88">
        <v>947</v>
      </c>
      <c r="D59" s="76">
        <v>611.41513699999996</v>
      </c>
      <c r="E59" s="76">
        <v>334.63568800000002</v>
      </c>
      <c r="F59" s="76">
        <v>210.02665999999999</v>
      </c>
      <c r="G59" s="76">
        <v>21.818161</v>
      </c>
      <c r="H59" s="50">
        <v>33.684618999999998</v>
      </c>
      <c r="I59" s="76">
        <v>419</v>
      </c>
      <c r="J59" s="76">
        <v>91.398662000000002</v>
      </c>
      <c r="K59" s="77">
        <v>27.247475000000001</v>
      </c>
      <c r="L59" s="77">
        <v>300.35386299999999</v>
      </c>
      <c r="M59" s="51">
        <v>367.34090500000002</v>
      </c>
      <c r="N59" s="77">
        <v>71.566665999999998</v>
      </c>
      <c r="O59" s="77">
        <v>22.217171</v>
      </c>
      <c r="P59" s="78">
        <v>273.55706800000002</v>
      </c>
      <c r="Q59" s="5"/>
      <c r="R59" s="5"/>
      <c r="S59" s="5"/>
      <c r="T59" s="5"/>
    </row>
    <row r="60" spans="1:20" x14ac:dyDescent="0.3">
      <c r="A60" s="75"/>
      <c r="B60" s="76">
        <v>55</v>
      </c>
      <c r="C60" s="88">
        <v>1144</v>
      </c>
      <c r="D60" s="76">
        <v>554.31943000000001</v>
      </c>
      <c r="E60" s="76">
        <v>39.000076999999997</v>
      </c>
      <c r="F60" s="76">
        <v>428.66852999999998</v>
      </c>
      <c r="G60" s="76">
        <v>7.5757640000000004</v>
      </c>
      <c r="H60" s="50">
        <v>79.075056000000004</v>
      </c>
      <c r="I60" s="76">
        <v>868</v>
      </c>
      <c r="J60" s="76">
        <v>101.29919700000001</v>
      </c>
      <c r="K60" s="77">
        <v>70.913045999999994</v>
      </c>
      <c r="L60" s="77">
        <v>695.78775699999994</v>
      </c>
      <c r="M60" s="51">
        <v>784.91304100000002</v>
      </c>
      <c r="N60" s="77">
        <v>83.681950000000001</v>
      </c>
      <c r="O60" s="77">
        <v>61.782609999999998</v>
      </c>
      <c r="P60" s="78">
        <v>639.44848100000002</v>
      </c>
      <c r="Q60" s="5"/>
      <c r="R60" s="5"/>
      <c r="S60" s="5"/>
      <c r="T60" s="5"/>
    </row>
    <row r="61" spans="1:20" x14ac:dyDescent="0.3">
      <c r="A61" s="75"/>
      <c r="B61" s="76">
        <v>56</v>
      </c>
      <c r="C61" s="88">
        <v>1870</v>
      </c>
      <c r="D61" s="76">
        <v>1059.704211</v>
      </c>
      <c r="E61" s="76">
        <v>55.134374000000001</v>
      </c>
      <c r="F61" s="76">
        <v>862.07023700000002</v>
      </c>
      <c r="G61" s="76">
        <v>16.666667</v>
      </c>
      <c r="H61" s="50">
        <v>123.166262</v>
      </c>
      <c r="I61" s="76">
        <v>1343</v>
      </c>
      <c r="J61" s="76">
        <v>107.53213</v>
      </c>
      <c r="K61" s="77">
        <v>60.048127000000001</v>
      </c>
      <c r="L61" s="77">
        <v>1175.4197429999999</v>
      </c>
      <c r="M61" s="51">
        <v>1224.3472119999999</v>
      </c>
      <c r="N61" s="77">
        <v>97.690066999999999</v>
      </c>
      <c r="O61" s="77">
        <v>53.507308000000002</v>
      </c>
      <c r="P61" s="78">
        <v>1073.1498369999999</v>
      </c>
      <c r="Q61" s="5"/>
      <c r="R61" s="5"/>
      <c r="S61" s="5"/>
      <c r="T61" s="5"/>
    </row>
    <row r="62" spans="1:20" x14ac:dyDescent="0.3">
      <c r="A62" s="75"/>
      <c r="B62" s="76">
        <v>57</v>
      </c>
      <c r="C62" s="88">
        <v>253</v>
      </c>
      <c r="D62" s="76">
        <v>113.03657</v>
      </c>
      <c r="E62" s="76">
        <v>20.873280999999999</v>
      </c>
      <c r="F62" s="76">
        <v>77.786002999999994</v>
      </c>
      <c r="G62" s="76">
        <v>0</v>
      </c>
      <c r="H62" s="50">
        <v>14.377283</v>
      </c>
      <c r="I62" s="76">
        <v>74</v>
      </c>
      <c r="J62" s="76">
        <v>8.6361070000000009</v>
      </c>
      <c r="K62" s="77">
        <v>6.0455819999999996</v>
      </c>
      <c r="L62" s="77">
        <v>59.318311000000008</v>
      </c>
      <c r="M62" s="51">
        <v>66.916550000000001</v>
      </c>
      <c r="N62" s="77">
        <v>7.1341749999999999</v>
      </c>
      <c r="O62" s="77">
        <v>5.2671809999999999</v>
      </c>
      <c r="P62" s="78">
        <v>54.515194000000001</v>
      </c>
      <c r="Q62" s="5"/>
      <c r="R62" s="5"/>
      <c r="S62" s="5"/>
      <c r="T62" s="5"/>
    </row>
    <row r="63" spans="1:20" x14ac:dyDescent="0.3">
      <c r="A63" s="75"/>
      <c r="B63" s="76">
        <v>58</v>
      </c>
      <c r="C63" s="88">
        <v>2115</v>
      </c>
      <c r="D63" s="76">
        <v>1156.7274649999999</v>
      </c>
      <c r="E63" s="76">
        <v>322.15618499999999</v>
      </c>
      <c r="F63" s="76">
        <v>670.725281</v>
      </c>
      <c r="G63" s="76">
        <v>43.636297999999996</v>
      </c>
      <c r="H63" s="50">
        <v>120.209705</v>
      </c>
      <c r="I63" s="76">
        <v>1254</v>
      </c>
      <c r="J63" s="76">
        <v>274.95497699999999</v>
      </c>
      <c r="K63" s="77">
        <v>82.333331999999999</v>
      </c>
      <c r="L63" s="77">
        <v>896.71169099999997</v>
      </c>
      <c r="M63" s="51">
        <v>1100.099993</v>
      </c>
      <c r="N63" s="77">
        <v>215.02887799999999</v>
      </c>
      <c r="O63" s="77">
        <v>67.133334000000005</v>
      </c>
      <c r="P63" s="78">
        <v>817.93778100000009</v>
      </c>
      <c r="Q63" s="5"/>
      <c r="R63" s="5"/>
      <c r="S63" s="5"/>
      <c r="T63" s="5"/>
    </row>
    <row r="64" spans="1:20" x14ac:dyDescent="0.3">
      <c r="A64" s="75"/>
      <c r="B64" s="76">
        <v>59</v>
      </c>
      <c r="C64" s="88">
        <v>2146</v>
      </c>
      <c r="D64" s="76">
        <v>1742.8179640000001</v>
      </c>
      <c r="E64" s="76">
        <v>73.391210999999998</v>
      </c>
      <c r="F64" s="76">
        <v>1430.468615</v>
      </c>
      <c r="G64" s="76">
        <v>0</v>
      </c>
      <c r="H64" s="50">
        <v>123.95825499999999</v>
      </c>
      <c r="I64" s="76">
        <v>1454.999982</v>
      </c>
      <c r="J64" s="76">
        <v>148.96455800000001</v>
      </c>
      <c r="K64" s="77">
        <v>99.797348999999997</v>
      </c>
      <c r="L64" s="77">
        <v>1206.2380750000002</v>
      </c>
      <c r="M64" s="51">
        <v>1337.0576679999999</v>
      </c>
      <c r="N64" s="77">
        <v>132.553211</v>
      </c>
      <c r="O64" s="77">
        <v>85.810603999999998</v>
      </c>
      <c r="P64" s="78">
        <v>1118.693853</v>
      </c>
      <c r="Q64" s="5"/>
      <c r="R64" s="5"/>
      <c r="S64" s="5"/>
      <c r="T64" s="5"/>
    </row>
    <row r="65" spans="1:20" x14ac:dyDescent="0.3">
      <c r="A65" s="75"/>
      <c r="B65" s="76">
        <v>60</v>
      </c>
      <c r="C65" s="88">
        <v>473</v>
      </c>
      <c r="D65" s="76">
        <v>316.85688800000003</v>
      </c>
      <c r="E65" s="76">
        <v>33.208123000000001</v>
      </c>
      <c r="F65" s="76">
        <v>239.247749</v>
      </c>
      <c r="G65" s="76">
        <v>14.545441</v>
      </c>
      <c r="H65" s="50">
        <v>26.10558</v>
      </c>
      <c r="I65" s="76">
        <v>311</v>
      </c>
      <c r="J65" s="76">
        <v>68.190584999999999</v>
      </c>
      <c r="K65" s="77">
        <v>20.419191000000001</v>
      </c>
      <c r="L65" s="77">
        <v>222.39022399999999</v>
      </c>
      <c r="M65" s="51">
        <v>272.83181400000001</v>
      </c>
      <c r="N65" s="77">
        <v>53.328533</v>
      </c>
      <c r="O65" s="77">
        <v>16.649495000000002</v>
      </c>
      <c r="P65" s="78">
        <v>202.85378600000001</v>
      </c>
      <c r="Q65" s="5"/>
      <c r="R65" s="5"/>
      <c r="S65" s="5"/>
      <c r="T65" s="5"/>
    </row>
    <row r="66" spans="1:20" x14ac:dyDescent="0.3">
      <c r="A66" s="75"/>
      <c r="B66" s="76">
        <v>61</v>
      </c>
      <c r="C66" s="88">
        <v>1827</v>
      </c>
      <c r="D66" s="76">
        <v>1175.84007</v>
      </c>
      <c r="E66" s="76">
        <v>86.986222999999995</v>
      </c>
      <c r="F66" s="76">
        <v>933.33573100000001</v>
      </c>
      <c r="G66" s="76">
        <v>0</v>
      </c>
      <c r="H66" s="50">
        <v>114.410113</v>
      </c>
      <c r="I66" s="76">
        <v>1301.999577</v>
      </c>
      <c r="J66" s="76">
        <v>109.71799300000001</v>
      </c>
      <c r="K66" s="77">
        <v>39.581314999999996</v>
      </c>
      <c r="L66" s="77">
        <v>1152.7002690000002</v>
      </c>
      <c r="M66" s="51">
        <v>1184.9040339999999</v>
      </c>
      <c r="N66" s="77">
        <v>100.00237</v>
      </c>
      <c r="O66" s="77">
        <v>34.313872000000003</v>
      </c>
      <c r="P66" s="78">
        <v>1050.587792</v>
      </c>
      <c r="Q66" s="5"/>
      <c r="R66" s="5"/>
      <c r="S66" s="5"/>
      <c r="T66" s="5"/>
    </row>
    <row r="67" spans="1:20" x14ac:dyDescent="0.3">
      <c r="A67" s="75"/>
      <c r="B67" s="76">
        <v>62</v>
      </c>
      <c r="C67" s="88">
        <v>1218</v>
      </c>
      <c r="D67" s="76">
        <v>994.99997099999996</v>
      </c>
      <c r="E67" s="76">
        <v>165.00000399999999</v>
      </c>
      <c r="F67" s="76">
        <v>764.99998200000005</v>
      </c>
      <c r="G67" s="76">
        <v>0</v>
      </c>
      <c r="H67" s="50">
        <v>64.999999000000003</v>
      </c>
      <c r="I67" s="76">
        <v>850</v>
      </c>
      <c r="J67" s="76">
        <v>73.171009999999995</v>
      </c>
      <c r="K67" s="77">
        <v>26.525321000000002</v>
      </c>
      <c r="L67" s="77">
        <v>750.30366900000001</v>
      </c>
      <c r="M67" s="51">
        <v>772.41087300000004</v>
      </c>
      <c r="N67" s="77">
        <v>66.772107000000005</v>
      </c>
      <c r="O67" s="77">
        <v>23.053225999999999</v>
      </c>
      <c r="P67" s="78">
        <v>682.58554000000004</v>
      </c>
      <c r="Q67" s="5"/>
      <c r="R67" s="5"/>
      <c r="S67" s="5"/>
      <c r="T67" s="5"/>
    </row>
    <row r="68" spans="1:20" x14ac:dyDescent="0.3">
      <c r="A68" s="75"/>
      <c r="B68" s="76">
        <v>63</v>
      </c>
      <c r="C68" s="88">
        <v>969</v>
      </c>
      <c r="D68" s="76">
        <v>579.29570999999999</v>
      </c>
      <c r="E68" s="76">
        <v>9.8657260000000004</v>
      </c>
      <c r="F68" s="76">
        <v>472.929463</v>
      </c>
      <c r="G68" s="76">
        <v>3.3333339999999998</v>
      </c>
      <c r="H68" s="50">
        <v>91.833849999999998</v>
      </c>
      <c r="I68" s="76">
        <v>762</v>
      </c>
      <c r="J68" s="76">
        <v>50.915494000000002</v>
      </c>
      <c r="K68" s="77">
        <v>56.741335999999997</v>
      </c>
      <c r="L68" s="77">
        <v>654.34316999999999</v>
      </c>
      <c r="M68" s="51">
        <v>699.60024199999998</v>
      </c>
      <c r="N68" s="77">
        <v>45.666471999999999</v>
      </c>
      <c r="O68" s="77">
        <v>51.711633999999997</v>
      </c>
      <c r="P68" s="78">
        <v>602.22213599999998</v>
      </c>
      <c r="Q68" s="5"/>
      <c r="R68" s="5"/>
      <c r="S68" s="5"/>
      <c r="T68" s="5"/>
    </row>
    <row r="69" spans="1:20" x14ac:dyDescent="0.3">
      <c r="A69" s="75"/>
      <c r="B69" s="76">
        <v>64</v>
      </c>
      <c r="C69" s="88">
        <v>799</v>
      </c>
      <c r="D69" s="76">
        <v>530.26212399999997</v>
      </c>
      <c r="E69" s="76">
        <v>33.825392000000001</v>
      </c>
      <c r="F69" s="76">
        <v>444.76271400000002</v>
      </c>
      <c r="G69" s="76">
        <v>2.8528539999999998</v>
      </c>
      <c r="H69" s="50">
        <v>48.821173000000002</v>
      </c>
      <c r="I69" s="76">
        <v>432.00004899999999</v>
      </c>
      <c r="J69" s="76">
        <v>41.400267999999997</v>
      </c>
      <c r="K69" s="77">
        <v>28.399442000000001</v>
      </c>
      <c r="L69" s="77">
        <v>362.20033899999999</v>
      </c>
      <c r="M69" s="51">
        <v>391.99939000000001</v>
      </c>
      <c r="N69" s="77">
        <v>34.860810999999998</v>
      </c>
      <c r="O69" s="77">
        <v>25.136129</v>
      </c>
      <c r="P69" s="78">
        <v>332.00245000000001</v>
      </c>
      <c r="Q69" s="5"/>
      <c r="R69" s="5"/>
      <c r="S69" s="5"/>
      <c r="T69" s="5"/>
    </row>
    <row r="70" spans="1:20" x14ac:dyDescent="0.3">
      <c r="A70" s="75"/>
      <c r="B70" s="76">
        <v>65</v>
      </c>
      <c r="C70" s="88">
        <v>586</v>
      </c>
      <c r="D70" s="76">
        <v>470.57175899999999</v>
      </c>
      <c r="E70" s="76">
        <v>43.160530999999999</v>
      </c>
      <c r="F70" s="76">
        <v>330.172371</v>
      </c>
      <c r="G70" s="76">
        <v>0</v>
      </c>
      <c r="H70" s="50">
        <v>91.905520999999993</v>
      </c>
      <c r="I70" s="76">
        <v>447.00003500000003</v>
      </c>
      <c r="J70" s="76">
        <v>36.036634999999997</v>
      </c>
      <c r="K70" s="77">
        <v>33.104340999999998</v>
      </c>
      <c r="L70" s="77">
        <v>377.85905900000006</v>
      </c>
      <c r="M70" s="51">
        <v>407.86007599999999</v>
      </c>
      <c r="N70" s="77">
        <v>32.168295000000001</v>
      </c>
      <c r="O70" s="77">
        <v>30.360886000000001</v>
      </c>
      <c r="P70" s="78">
        <v>345.330895</v>
      </c>
      <c r="Q70" s="5"/>
      <c r="R70" s="5"/>
      <c r="S70" s="5"/>
      <c r="T70" s="5"/>
    </row>
    <row r="71" spans="1:20" x14ac:dyDescent="0.3">
      <c r="A71" s="75"/>
      <c r="B71" s="76">
        <v>66</v>
      </c>
      <c r="C71" s="88">
        <v>2226</v>
      </c>
      <c r="D71" s="76">
        <v>1854.184338</v>
      </c>
      <c r="E71" s="76">
        <v>100.20790599999999</v>
      </c>
      <c r="F71" s="76">
        <v>1612.9051469999999</v>
      </c>
      <c r="G71" s="76">
        <v>30.555599000000001</v>
      </c>
      <c r="H71" s="50">
        <v>110.515705</v>
      </c>
      <c r="I71" s="76">
        <v>1702.999998</v>
      </c>
      <c r="J71" s="76">
        <v>136.07063500000001</v>
      </c>
      <c r="K71" s="77">
        <v>91.206856000000002</v>
      </c>
      <c r="L71" s="77">
        <v>1475.722507</v>
      </c>
      <c r="M71" s="51">
        <v>1549.379379</v>
      </c>
      <c r="N71" s="77">
        <v>116.998448</v>
      </c>
      <c r="O71" s="77">
        <v>82.197373999999996</v>
      </c>
      <c r="P71" s="78">
        <v>1350.1835569999998</v>
      </c>
      <c r="Q71" s="5"/>
      <c r="R71" s="5"/>
      <c r="S71" s="5"/>
      <c r="T71" s="5"/>
    </row>
    <row r="72" spans="1:20" x14ac:dyDescent="0.3">
      <c r="A72" s="75"/>
      <c r="B72" s="76">
        <v>67</v>
      </c>
      <c r="C72" s="88">
        <v>1879</v>
      </c>
      <c r="D72" s="76">
        <v>1579.999566</v>
      </c>
      <c r="E72" s="76">
        <v>279.99978800000002</v>
      </c>
      <c r="F72" s="76">
        <v>1174.9997679999999</v>
      </c>
      <c r="G72" s="76">
        <v>0</v>
      </c>
      <c r="H72" s="50">
        <v>125.00000300000001</v>
      </c>
      <c r="I72" s="76">
        <v>1393</v>
      </c>
      <c r="J72" s="76">
        <v>93.077799999999996</v>
      </c>
      <c r="K72" s="77">
        <v>103.72792699999999</v>
      </c>
      <c r="L72" s="77">
        <v>1196.1942730000001</v>
      </c>
      <c r="M72" s="51">
        <v>1278.9280249999999</v>
      </c>
      <c r="N72" s="77">
        <v>83.482151000000002</v>
      </c>
      <c r="O72" s="77">
        <v>94.533208000000002</v>
      </c>
      <c r="P72" s="78">
        <v>1100.9126659999999</v>
      </c>
      <c r="Q72" s="5"/>
      <c r="R72" s="5"/>
      <c r="S72" s="5"/>
      <c r="T72" s="5"/>
    </row>
    <row r="73" spans="1:20" x14ac:dyDescent="0.3">
      <c r="A73" s="75"/>
      <c r="B73" s="76">
        <v>68</v>
      </c>
      <c r="C73" s="88">
        <v>1736</v>
      </c>
      <c r="D73" s="76">
        <v>1292.505758</v>
      </c>
      <c r="E73" s="76">
        <v>146.481506</v>
      </c>
      <c r="F73" s="76">
        <v>882.31545400000005</v>
      </c>
      <c r="G73" s="76">
        <v>0</v>
      </c>
      <c r="H73" s="50">
        <v>250.37549999999999</v>
      </c>
      <c r="I73" s="76">
        <v>1001.000004</v>
      </c>
      <c r="J73" s="76">
        <v>80.699483000000001</v>
      </c>
      <c r="K73" s="77">
        <v>74.132975999999999</v>
      </c>
      <c r="L73" s="77">
        <v>846.16754500000002</v>
      </c>
      <c r="M73" s="51">
        <v>913.35107000000005</v>
      </c>
      <c r="N73" s="77">
        <v>72.036827000000002</v>
      </c>
      <c r="O73" s="77">
        <v>67.989361000000002</v>
      </c>
      <c r="P73" s="78">
        <v>773.324882</v>
      </c>
      <c r="Q73" s="5"/>
      <c r="R73" s="5"/>
      <c r="S73" s="5"/>
      <c r="T73" s="5"/>
    </row>
    <row r="74" spans="1:20" x14ac:dyDescent="0.3">
      <c r="A74" s="75"/>
      <c r="B74" s="76">
        <v>69</v>
      </c>
      <c r="C74" s="88">
        <v>870</v>
      </c>
      <c r="D74" s="76">
        <v>565.00013000000001</v>
      </c>
      <c r="E74" s="76">
        <v>25.000001000000001</v>
      </c>
      <c r="F74" s="76">
        <v>540.00012800000002</v>
      </c>
      <c r="G74" s="76">
        <v>0</v>
      </c>
      <c r="H74" s="50">
        <v>0</v>
      </c>
      <c r="I74" s="76">
        <v>605.00006800000006</v>
      </c>
      <c r="J74" s="76">
        <v>40.425035000000001</v>
      </c>
      <c r="K74" s="77">
        <v>45.050542</v>
      </c>
      <c r="L74" s="77">
        <v>519.52449100000013</v>
      </c>
      <c r="M74" s="51">
        <v>555.45695000000001</v>
      </c>
      <c r="N74" s="77">
        <v>36.257508000000001</v>
      </c>
      <c r="O74" s="77">
        <v>41.057141999999999</v>
      </c>
      <c r="P74" s="78">
        <v>478.14229999999998</v>
      </c>
      <c r="Q74" s="5"/>
      <c r="R74" s="5"/>
      <c r="S74" s="5"/>
      <c r="T74" s="5"/>
    </row>
    <row r="75" spans="1:20" x14ac:dyDescent="0.3">
      <c r="A75" s="75"/>
      <c r="B75" s="76">
        <v>70</v>
      </c>
      <c r="C75" s="88">
        <v>1167</v>
      </c>
      <c r="D75" s="76">
        <v>956.92261499999995</v>
      </c>
      <c r="E75" s="76">
        <v>55.358072</v>
      </c>
      <c r="F75" s="76">
        <v>707.51219100000003</v>
      </c>
      <c r="G75" s="76">
        <v>0</v>
      </c>
      <c r="H75" s="50">
        <v>172.718999</v>
      </c>
      <c r="I75" s="76">
        <v>912</v>
      </c>
      <c r="J75" s="76">
        <v>73.524405000000002</v>
      </c>
      <c r="K75" s="77">
        <v>67.541736999999998</v>
      </c>
      <c r="L75" s="77">
        <v>770.93385799999999</v>
      </c>
      <c r="M75" s="51">
        <v>832.14403000000004</v>
      </c>
      <c r="N75" s="77">
        <v>65.631952999999996</v>
      </c>
      <c r="O75" s="77">
        <v>61.944353</v>
      </c>
      <c r="P75" s="78">
        <v>704.56772400000011</v>
      </c>
      <c r="Q75" s="5"/>
      <c r="R75" s="5"/>
      <c r="S75" s="5"/>
      <c r="T75" s="5"/>
    </row>
    <row r="76" spans="1:20" x14ac:dyDescent="0.3">
      <c r="A76" s="75"/>
      <c r="B76" s="76">
        <v>71</v>
      </c>
      <c r="C76" s="88">
        <v>1176</v>
      </c>
      <c r="D76" s="76">
        <v>763.56460700000002</v>
      </c>
      <c r="E76" s="76">
        <v>214.890728</v>
      </c>
      <c r="F76" s="76">
        <v>448.18398100000002</v>
      </c>
      <c r="G76" s="76">
        <v>48.498522000000001</v>
      </c>
      <c r="H76" s="50">
        <v>51.991377999999997</v>
      </c>
      <c r="I76" s="76">
        <v>765.00001399999996</v>
      </c>
      <c r="J76" s="76">
        <v>81.502280999999996</v>
      </c>
      <c r="K76" s="77">
        <v>58.228385000000003</v>
      </c>
      <c r="L76" s="77">
        <v>625.26934799999992</v>
      </c>
      <c r="M76" s="51">
        <v>693.16922299999999</v>
      </c>
      <c r="N76" s="77">
        <v>68.126451000000003</v>
      </c>
      <c r="O76" s="77">
        <v>51.223585</v>
      </c>
      <c r="P76" s="78">
        <v>573.81918700000006</v>
      </c>
      <c r="Q76" s="5"/>
      <c r="R76" s="5"/>
      <c r="S76" s="5"/>
      <c r="T76" s="5"/>
    </row>
    <row r="77" spans="1:20" x14ac:dyDescent="0.3">
      <c r="A77" s="75"/>
      <c r="B77" s="76">
        <v>72</v>
      </c>
      <c r="C77" s="88">
        <v>2109</v>
      </c>
      <c r="D77" s="76">
        <v>1240.728196</v>
      </c>
      <c r="E77" s="76">
        <v>152.45323200000001</v>
      </c>
      <c r="F77" s="76">
        <v>923.38179000000002</v>
      </c>
      <c r="G77" s="76">
        <v>50.000002000000002</v>
      </c>
      <c r="H77" s="50">
        <v>114.89318299999999</v>
      </c>
      <c r="I77" s="76">
        <v>1183</v>
      </c>
      <c r="J77" s="76">
        <v>91.280985999999999</v>
      </c>
      <c r="K77" s="77">
        <v>60.879046000000002</v>
      </c>
      <c r="L77" s="77">
        <v>1030.839968</v>
      </c>
      <c r="M77" s="51">
        <v>1076.772271</v>
      </c>
      <c r="N77" s="77">
        <v>78.833579</v>
      </c>
      <c r="O77" s="77">
        <v>55.081043999999999</v>
      </c>
      <c r="P77" s="78">
        <v>942.85764800000004</v>
      </c>
      <c r="Q77" s="5"/>
      <c r="R77" s="5"/>
      <c r="S77" s="5"/>
      <c r="T77" s="5"/>
    </row>
    <row r="78" spans="1:20" x14ac:dyDescent="0.3">
      <c r="A78" s="75"/>
      <c r="B78" s="76">
        <v>73</v>
      </c>
      <c r="C78" s="88">
        <v>1979</v>
      </c>
      <c r="D78" s="76">
        <v>1752.2649670000001</v>
      </c>
      <c r="E78" s="76">
        <v>168.02319499999999</v>
      </c>
      <c r="F78" s="76">
        <v>1334.487185</v>
      </c>
      <c r="G78" s="76">
        <v>35.000003</v>
      </c>
      <c r="H78" s="50">
        <v>154.754591</v>
      </c>
      <c r="I78" s="76">
        <v>1441</v>
      </c>
      <c r="J78" s="76">
        <v>111.188419</v>
      </c>
      <c r="K78" s="77">
        <v>74.156135000000006</v>
      </c>
      <c r="L78" s="77">
        <v>1255.655446</v>
      </c>
      <c r="M78" s="51">
        <v>1311.6051070000001</v>
      </c>
      <c r="N78" s="77">
        <v>96.026362000000006</v>
      </c>
      <c r="O78" s="77">
        <v>67.093647000000004</v>
      </c>
      <c r="P78" s="78">
        <v>1148.4850980000001</v>
      </c>
      <c r="Q78" s="5"/>
      <c r="R78" s="5"/>
      <c r="S78" s="5"/>
      <c r="T78" s="5"/>
    </row>
    <row r="79" spans="1:20" x14ac:dyDescent="0.3">
      <c r="A79" s="75"/>
      <c r="B79" s="76">
        <v>74</v>
      </c>
      <c r="C79" s="88">
        <v>1289</v>
      </c>
      <c r="D79" s="76">
        <v>920.00025200000005</v>
      </c>
      <c r="E79" s="76">
        <v>185.00010800000001</v>
      </c>
      <c r="F79" s="76">
        <v>675.00014299999998</v>
      </c>
      <c r="G79" s="76">
        <v>0</v>
      </c>
      <c r="H79" s="50">
        <v>60.000000999999997</v>
      </c>
      <c r="I79" s="76">
        <v>1096.000119</v>
      </c>
      <c r="J79" s="76">
        <v>66.241985</v>
      </c>
      <c r="K79" s="77">
        <v>53.577196000000001</v>
      </c>
      <c r="L79" s="77">
        <v>976.1809380000002</v>
      </c>
      <c r="M79" s="51">
        <v>1017.117897</v>
      </c>
      <c r="N79" s="77">
        <v>60.122619</v>
      </c>
      <c r="O79" s="77">
        <v>52.348596000000001</v>
      </c>
      <c r="P79" s="78">
        <v>904.64668199999994</v>
      </c>
      <c r="Q79" s="5"/>
      <c r="R79" s="5"/>
      <c r="S79" s="5"/>
      <c r="T79" s="5"/>
    </row>
    <row r="80" spans="1:20" x14ac:dyDescent="0.3">
      <c r="A80" s="75"/>
      <c r="B80" s="76">
        <v>75</v>
      </c>
      <c r="C80" s="88">
        <v>2075</v>
      </c>
      <c r="D80" s="76">
        <v>1799.9998820000001</v>
      </c>
      <c r="E80" s="76">
        <v>104.999999</v>
      </c>
      <c r="F80" s="76">
        <v>1389.9998720000001</v>
      </c>
      <c r="G80" s="76">
        <v>0</v>
      </c>
      <c r="H80" s="50">
        <v>305.00000699999998</v>
      </c>
      <c r="I80" s="76">
        <v>1426</v>
      </c>
      <c r="J80" s="76">
        <v>92.160278000000005</v>
      </c>
      <c r="K80" s="77">
        <v>104.927933</v>
      </c>
      <c r="L80" s="77">
        <v>1228.911789</v>
      </c>
      <c r="M80" s="51">
        <v>1311.374466</v>
      </c>
      <c r="N80" s="77">
        <v>82.833275999999998</v>
      </c>
      <c r="O80" s="77">
        <v>95.544540999999995</v>
      </c>
      <c r="P80" s="78">
        <v>1132.9966489999999</v>
      </c>
      <c r="Q80" s="5"/>
      <c r="R80" s="5"/>
      <c r="S80" s="5"/>
      <c r="T80" s="5"/>
    </row>
    <row r="81" spans="1:20" x14ac:dyDescent="0.3">
      <c r="A81" s="75"/>
      <c r="B81" s="76">
        <v>76</v>
      </c>
      <c r="C81" s="88">
        <v>755</v>
      </c>
      <c r="D81" s="76">
        <v>633.61252899999999</v>
      </c>
      <c r="E81" s="76">
        <v>9.8571430000000007</v>
      </c>
      <c r="F81" s="76">
        <v>600.29384300000004</v>
      </c>
      <c r="G81" s="76">
        <v>0</v>
      </c>
      <c r="H81" s="50">
        <v>23.461539999999999</v>
      </c>
      <c r="I81" s="76">
        <v>678</v>
      </c>
      <c r="J81" s="76">
        <v>28.822775</v>
      </c>
      <c r="K81" s="77">
        <v>43.850653000000001</v>
      </c>
      <c r="L81" s="77">
        <v>605.32657200000006</v>
      </c>
      <c r="M81" s="51">
        <v>633.81998899999996</v>
      </c>
      <c r="N81" s="77">
        <v>26.770009999999999</v>
      </c>
      <c r="O81" s="77">
        <v>39.529257000000001</v>
      </c>
      <c r="P81" s="78">
        <v>567.52072199999998</v>
      </c>
      <c r="Q81" s="5"/>
      <c r="R81" s="5"/>
      <c r="S81" s="5"/>
      <c r="T81" s="5"/>
    </row>
    <row r="82" spans="1:20" x14ac:dyDescent="0.3">
      <c r="A82" s="75"/>
      <c r="B82" s="76">
        <v>77</v>
      </c>
      <c r="C82" s="88">
        <v>1633</v>
      </c>
      <c r="D82" s="76">
        <v>1249.999992</v>
      </c>
      <c r="E82" s="76">
        <v>120</v>
      </c>
      <c r="F82" s="76">
        <v>1074.9999969999999</v>
      </c>
      <c r="G82" s="76">
        <v>0</v>
      </c>
      <c r="H82" s="50">
        <v>40.000000999999997</v>
      </c>
      <c r="I82" s="76">
        <v>1228.0000359999999</v>
      </c>
      <c r="J82" s="76">
        <v>70.463021999999995</v>
      </c>
      <c r="K82" s="77">
        <v>28.936672999999999</v>
      </c>
      <c r="L82" s="77">
        <v>1128.6003410000001</v>
      </c>
      <c r="M82" s="51">
        <v>1118.583259</v>
      </c>
      <c r="N82" s="77">
        <v>66.436563000000007</v>
      </c>
      <c r="O82" s="77">
        <v>28.032399000000002</v>
      </c>
      <c r="P82" s="78">
        <v>1024.1142970000001</v>
      </c>
      <c r="Q82" s="5"/>
      <c r="R82" s="5"/>
      <c r="S82" s="5"/>
      <c r="T82" s="5"/>
    </row>
    <row r="83" spans="1:20" x14ac:dyDescent="0.3">
      <c r="A83" s="75"/>
      <c r="B83" s="76">
        <v>78</v>
      </c>
      <c r="C83" s="88">
        <v>1350</v>
      </c>
      <c r="D83" s="76">
        <v>846.11852999999996</v>
      </c>
      <c r="E83" s="76">
        <v>206.82577699999999</v>
      </c>
      <c r="F83" s="76">
        <v>542.38460799999996</v>
      </c>
      <c r="G83" s="76">
        <v>44.733550999999999</v>
      </c>
      <c r="H83" s="50">
        <v>50.716253000000002</v>
      </c>
      <c r="I83" s="76">
        <v>688.48766999999998</v>
      </c>
      <c r="J83" s="76">
        <v>67.907595999999998</v>
      </c>
      <c r="K83" s="77">
        <v>46.631891000000003</v>
      </c>
      <c r="L83" s="77">
        <v>573.94818299999997</v>
      </c>
      <c r="M83" s="51">
        <v>623.38590199999999</v>
      </c>
      <c r="N83" s="77">
        <v>56.486711999999997</v>
      </c>
      <c r="O83" s="77">
        <v>42.927978000000003</v>
      </c>
      <c r="P83" s="78">
        <v>523.97121199999992</v>
      </c>
      <c r="Q83" s="5"/>
      <c r="R83" s="5"/>
      <c r="S83" s="5"/>
      <c r="T83" s="5"/>
    </row>
    <row r="84" spans="1:20" x14ac:dyDescent="0.3">
      <c r="A84" s="75"/>
      <c r="B84" s="76">
        <v>79</v>
      </c>
      <c r="C84" s="88">
        <v>414</v>
      </c>
      <c r="D84" s="76">
        <v>336.38761</v>
      </c>
      <c r="E84" s="76">
        <v>5.1428570000000002</v>
      </c>
      <c r="F84" s="76">
        <v>314.70629100000002</v>
      </c>
      <c r="G84" s="76">
        <v>0</v>
      </c>
      <c r="H84" s="50">
        <v>16.538461999999999</v>
      </c>
      <c r="I84" s="76">
        <v>352</v>
      </c>
      <c r="J84" s="76">
        <v>8.254346</v>
      </c>
      <c r="K84" s="77">
        <v>20.064437000000002</v>
      </c>
      <c r="L84" s="77">
        <v>323.681217</v>
      </c>
      <c r="M84" s="51">
        <v>333.68028900000002</v>
      </c>
      <c r="N84" s="77">
        <v>8.254346</v>
      </c>
      <c r="O84" s="77">
        <v>17.883519</v>
      </c>
      <c r="P84" s="78">
        <v>307.54242400000004</v>
      </c>
      <c r="Q84" s="5"/>
      <c r="R84" s="5"/>
      <c r="S84" s="5"/>
      <c r="T84" s="5"/>
    </row>
    <row r="85" spans="1:20" x14ac:dyDescent="0.3">
      <c r="A85" s="75"/>
      <c r="B85" s="76">
        <v>80</v>
      </c>
      <c r="C85" s="88">
        <v>1130</v>
      </c>
      <c r="D85" s="76">
        <v>884.11993500000005</v>
      </c>
      <c r="E85" s="76">
        <v>53.333331999999999</v>
      </c>
      <c r="F85" s="76">
        <v>806.75676899999996</v>
      </c>
      <c r="G85" s="76">
        <v>0</v>
      </c>
      <c r="H85" s="50">
        <v>4.0298509999999998</v>
      </c>
      <c r="I85" s="76">
        <v>841</v>
      </c>
      <c r="J85" s="76">
        <v>47.322265000000002</v>
      </c>
      <c r="K85" s="77">
        <v>26.633374</v>
      </c>
      <c r="L85" s="77">
        <v>767.04436099999998</v>
      </c>
      <c r="M85" s="51">
        <v>780.56271700000002</v>
      </c>
      <c r="N85" s="77">
        <v>43.331232999999997</v>
      </c>
      <c r="O85" s="77">
        <v>24.584654</v>
      </c>
      <c r="P85" s="78">
        <v>712.64683000000002</v>
      </c>
      <c r="Q85" s="5"/>
      <c r="R85" s="5"/>
      <c r="S85" s="5"/>
      <c r="T85" s="5"/>
    </row>
    <row r="86" spans="1:20" x14ac:dyDescent="0.3">
      <c r="A86" s="79"/>
      <c r="B86" s="76">
        <v>81</v>
      </c>
      <c r="C86" s="88">
        <v>2163</v>
      </c>
      <c r="D86" s="76">
        <v>2012.928862</v>
      </c>
      <c r="E86" s="76">
        <v>270.72039100000001</v>
      </c>
      <c r="F86" s="76">
        <v>1425.4071859999999</v>
      </c>
      <c r="G86" s="76">
        <v>19.073487</v>
      </c>
      <c r="H86" s="50">
        <v>295.08410300000003</v>
      </c>
      <c r="I86" s="76">
        <v>1593.999939</v>
      </c>
      <c r="J86" s="76">
        <v>129.30010899999999</v>
      </c>
      <c r="K86" s="77">
        <v>63.781022999999998</v>
      </c>
      <c r="L86" s="77">
        <v>1400.918807</v>
      </c>
      <c r="M86" s="51">
        <v>1431.800405</v>
      </c>
      <c r="N86" s="77">
        <v>110.35270199999999</v>
      </c>
      <c r="O86" s="77">
        <v>58.659021000000003</v>
      </c>
      <c r="P86" s="78">
        <v>1262.7886820000001</v>
      </c>
      <c r="Q86" s="5"/>
      <c r="R86" s="5"/>
      <c r="S86" s="5"/>
      <c r="T86" s="5"/>
    </row>
    <row r="87" spans="1:20" x14ac:dyDescent="0.3">
      <c r="A87" s="79"/>
      <c r="B87" s="76">
        <v>82</v>
      </c>
      <c r="C87" s="88">
        <v>278</v>
      </c>
      <c r="D87" s="76">
        <v>137.972962</v>
      </c>
      <c r="E87" s="76">
        <v>4.8830770000000001</v>
      </c>
      <c r="F87" s="76">
        <v>118.510885</v>
      </c>
      <c r="G87" s="76">
        <v>0</v>
      </c>
      <c r="H87" s="50">
        <v>14.578996</v>
      </c>
      <c r="I87" s="76">
        <v>199</v>
      </c>
      <c r="J87" s="76">
        <v>11.19754</v>
      </c>
      <c r="K87" s="77">
        <v>6.3020709999999998</v>
      </c>
      <c r="L87" s="77">
        <v>181.50038899999998</v>
      </c>
      <c r="M87" s="51">
        <v>184.69914299999999</v>
      </c>
      <c r="N87" s="77">
        <v>10.253168000000001</v>
      </c>
      <c r="O87" s="77">
        <v>5.8172959999999998</v>
      </c>
      <c r="P87" s="78">
        <v>168.62867900000001</v>
      </c>
      <c r="Q87" s="5"/>
      <c r="R87" s="5"/>
      <c r="S87" s="5"/>
      <c r="T87" s="5"/>
    </row>
    <row r="88" spans="1:20" x14ac:dyDescent="0.3">
      <c r="A88" s="79"/>
      <c r="B88" s="76">
        <v>83</v>
      </c>
      <c r="C88" s="88">
        <v>308</v>
      </c>
      <c r="D88" s="76">
        <v>279.986965</v>
      </c>
      <c r="E88" s="76">
        <v>3.9906959999999998</v>
      </c>
      <c r="F88" s="76">
        <v>210.600167</v>
      </c>
      <c r="G88" s="76">
        <v>0.39215699999999998</v>
      </c>
      <c r="H88" s="50">
        <v>63.753946999999997</v>
      </c>
      <c r="I88" s="76">
        <v>256.99998199999999</v>
      </c>
      <c r="J88" s="76">
        <v>6.237177</v>
      </c>
      <c r="K88" s="77">
        <v>13.869847</v>
      </c>
      <c r="L88" s="77">
        <v>236.89295799999999</v>
      </c>
      <c r="M88" s="51">
        <v>234.92840000000001</v>
      </c>
      <c r="N88" s="77">
        <v>5.64316</v>
      </c>
      <c r="O88" s="77">
        <v>12.268979</v>
      </c>
      <c r="P88" s="78">
        <v>217.01626100000001</v>
      </c>
      <c r="Q88" s="5"/>
      <c r="R88" s="5"/>
      <c r="S88" s="5"/>
      <c r="T88" s="5"/>
    </row>
    <row r="89" spans="1:20" x14ac:dyDescent="0.3">
      <c r="A89" s="75"/>
      <c r="B89" s="76">
        <v>84</v>
      </c>
      <c r="C89" s="88">
        <v>721</v>
      </c>
      <c r="D89" s="76">
        <v>510.880066</v>
      </c>
      <c r="E89" s="76">
        <v>36.666666999999997</v>
      </c>
      <c r="F89" s="76">
        <v>468.243246</v>
      </c>
      <c r="G89" s="76">
        <v>0</v>
      </c>
      <c r="H89" s="50">
        <v>5.9701490000000002</v>
      </c>
      <c r="I89" s="76">
        <v>553</v>
      </c>
      <c r="J89" s="76">
        <v>31.116783000000002</v>
      </c>
      <c r="K89" s="77">
        <v>17.512789000000001</v>
      </c>
      <c r="L89" s="77">
        <v>504.37042799999995</v>
      </c>
      <c r="M89" s="51">
        <v>513.25945100000001</v>
      </c>
      <c r="N89" s="77">
        <v>28.492477000000001</v>
      </c>
      <c r="O89" s="77">
        <v>16.165652000000001</v>
      </c>
      <c r="P89" s="78">
        <v>468.60132199999998</v>
      </c>
      <c r="Q89" s="5"/>
      <c r="R89" s="5"/>
      <c r="S89" s="5"/>
      <c r="T89" s="5"/>
    </row>
    <row r="90" spans="1:20" x14ac:dyDescent="0.3">
      <c r="A90" s="79"/>
      <c r="B90" s="76">
        <v>85</v>
      </c>
      <c r="C90" s="88">
        <v>1105</v>
      </c>
      <c r="D90" s="76">
        <v>923.70912399999997</v>
      </c>
      <c r="E90" s="76">
        <v>75.000055000000003</v>
      </c>
      <c r="F90" s="76">
        <v>823.18864299999996</v>
      </c>
      <c r="G90" s="76">
        <v>4</v>
      </c>
      <c r="H90" s="50">
        <v>21.520441000000002</v>
      </c>
      <c r="I90" s="76">
        <v>860.36426800000004</v>
      </c>
      <c r="J90" s="76">
        <v>58.096438999999997</v>
      </c>
      <c r="K90" s="77">
        <v>40.546607000000002</v>
      </c>
      <c r="L90" s="77">
        <v>761.72122200000001</v>
      </c>
      <c r="M90" s="51">
        <v>787.13526899999999</v>
      </c>
      <c r="N90" s="77">
        <v>51.957090000000001</v>
      </c>
      <c r="O90" s="77">
        <v>36.767705999999997</v>
      </c>
      <c r="P90" s="78">
        <v>698.41047300000002</v>
      </c>
      <c r="Q90" s="5"/>
      <c r="R90" s="5"/>
      <c r="S90" s="5"/>
      <c r="T90" s="5"/>
    </row>
    <row r="91" spans="1:20" x14ac:dyDescent="0.3">
      <c r="A91" s="79"/>
      <c r="B91" s="76">
        <v>86</v>
      </c>
      <c r="C91" s="88">
        <v>993</v>
      </c>
      <c r="D91" s="76">
        <v>874.61618899999996</v>
      </c>
      <c r="E91" s="76">
        <v>34.918590000000002</v>
      </c>
      <c r="F91" s="76">
        <v>728.10511299999996</v>
      </c>
      <c r="G91" s="76">
        <v>1.9607829999999999</v>
      </c>
      <c r="H91" s="50">
        <v>108.38171</v>
      </c>
      <c r="I91" s="76">
        <v>760.00004899999999</v>
      </c>
      <c r="J91" s="76">
        <v>56.125123000000002</v>
      </c>
      <c r="K91" s="77">
        <v>39.773806999999998</v>
      </c>
      <c r="L91" s="77">
        <v>664.10111899999993</v>
      </c>
      <c r="M91" s="51">
        <v>695.01292899999999</v>
      </c>
      <c r="N91" s="77">
        <v>48.083283000000002</v>
      </c>
      <c r="O91" s="77">
        <v>31.350756000000001</v>
      </c>
      <c r="P91" s="78">
        <v>615.57888999999989</v>
      </c>
      <c r="Q91" s="5"/>
      <c r="R91" s="5"/>
      <c r="S91" s="5"/>
      <c r="T91" s="5"/>
    </row>
    <row r="92" spans="1:20" x14ac:dyDescent="0.3">
      <c r="A92" s="79"/>
      <c r="B92" s="76">
        <v>87</v>
      </c>
      <c r="C92" s="88">
        <v>927</v>
      </c>
      <c r="D92" s="76">
        <v>659.917101</v>
      </c>
      <c r="E92" s="76">
        <v>37.515476999999997</v>
      </c>
      <c r="F92" s="76">
        <v>545.42291899999998</v>
      </c>
      <c r="G92" s="76">
        <v>7.4948699999999997</v>
      </c>
      <c r="H92" s="50">
        <v>43.968468000000001</v>
      </c>
      <c r="I92" s="76">
        <v>667.61768199999995</v>
      </c>
      <c r="J92" s="76">
        <v>45.009506000000002</v>
      </c>
      <c r="K92" s="77">
        <v>31.181877</v>
      </c>
      <c r="L92" s="77">
        <v>591.42629899999997</v>
      </c>
      <c r="M92" s="51">
        <v>609.69439299999999</v>
      </c>
      <c r="N92" s="77">
        <v>40.463669000000003</v>
      </c>
      <c r="O92" s="77">
        <v>28.407095999999999</v>
      </c>
      <c r="P92" s="78">
        <v>540.82362799999999</v>
      </c>
      <c r="Q92" s="5"/>
      <c r="R92" s="5"/>
      <c r="S92" s="5"/>
      <c r="T92" s="5"/>
    </row>
    <row r="93" spans="1:20" x14ac:dyDescent="0.3">
      <c r="A93" s="79"/>
      <c r="B93" s="76">
        <v>88</v>
      </c>
      <c r="C93" s="88">
        <v>0</v>
      </c>
      <c r="D93" s="76">
        <v>0</v>
      </c>
      <c r="E93" s="76">
        <v>0</v>
      </c>
      <c r="F93" s="76">
        <v>0</v>
      </c>
      <c r="G93" s="76">
        <v>0</v>
      </c>
      <c r="H93" s="50">
        <v>0</v>
      </c>
      <c r="I93" s="76">
        <v>0</v>
      </c>
      <c r="J93" s="76">
        <v>0</v>
      </c>
      <c r="K93" s="77">
        <v>0</v>
      </c>
      <c r="L93" s="77">
        <v>0</v>
      </c>
      <c r="M93" s="51">
        <v>0</v>
      </c>
      <c r="N93" s="77">
        <v>0</v>
      </c>
      <c r="O93" s="77">
        <v>0</v>
      </c>
      <c r="P93" s="78">
        <v>0</v>
      </c>
      <c r="Q93" s="5"/>
      <c r="R93" s="5"/>
      <c r="S93" s="5"/>
      <c r="T93" s="5"/>
    </row>
    <row r="94" spans="1:20" x14ac:dyDescent="0.3">
      <c r="A94" s="79"/>
      <c r="B94" s="76">
        <v>89</v>
      </c>
      <c r="C94" s="88">
        <v>1529</v>
      </c>
      <c r="D94" s="76">
        <v>1190.0825850000001</v>
      </c>
      <c r="E94" s="76">
        <v>72.484521999999998</v>
      </c>
      <c r="F94" s="76">
        <v>964.57676100000003</v>
      </c>
      <c r="G94" s="76">
        <v>32.505099999999999</v>
      </c>
      <c r="H94" s="50">
        <v>76.031529000000006</v>
      </c>
      <c r="I94" s="76">
        <v>1060.457991</v>
      </c>
      <c r="J94" s="76">
        <v>74.530201000000005</v>
      </c>
      <c r="K94" s="77">
        <v>49.491366999999997</v>
      </c>
      <c r="L94" s="77">
        <v>936.43642299999999</v>
      </c>
      <c r="M94" s="51">
        <v>969.59814800000004</v>
      </c>
      <c r="N94" s="77">
        <v>67.420462999999998</v>
      </c>
      <c r="O94" s="77">
        <v>44.266387000000002</v>
      </c>
      <c r="P94" s="78">
        <v>857.91129799999999</v>
      </c>
      <c r="Q94" s="5"/>
      <c r="R94" s="5"/>
      <c r="S94" s="5"/>
      <c r="T94" s="5"/>
    </row>
    <row r="95" spans="1:20" x14ac:dyDescent="0.3">
      <c r="A95" s="79"/>
      <c r="B95" s="76">
        <v>90</v>
      </c>
      <c r="C95" s="88">
        <v>4</v>
      </c>
      <c r="D95" s="76">
        <v>3.4667599999999998</v>
      </c>
      <c r="E95" s="76">
        <v>2.10643</v>
      </c>
      <c r="F95" s="76">
        <v>1.36033</v>
      </c>
      <c r="G95" s="76">
        <v>0</v>
      </c>
      <c r="H95" s="50">
        <v>0</v>
      </c>
      <c r="I95" s="76">
        <v>23</v>
      </c>
      <c r="J95" s="76">
        <v>1.2941879999999999</v>
      </c>
      <c r="K95" s="77">
        <v>0.72838000000000003</v>
      </c>
      <c r="L95" s="77">
        <v>20.977432</v>
      </c>
      <c r="M95" s="51">
        <v>21.347138999999999</v>
      </c>
      <c r="N95" s="77">
        <v>1.1850400000000001</v>
      </c>
      <c r="O95" s="77">
        <v>0.67235100000000003</v>
      </c>
      <c r="P95" s="78">
        <v>19.489747999999999</v>
      </c>
      <c r="Q95" s="5"/>
      <c r="R95" s="5"/>
      <c r="S95" s="5"/>
      <c r="T95" s="5"/>
    </row>
    <row r="96" spans="1:20" x14ac:dyDescent="0.3">
      <c r="A96" s="79"/>
      <c r="B96" s="76">
        <v>91</v>
      </c>
      <c r="C96" s="88">
        <v>498</v>
      </c>
      <c r="D96" s="76">
        <v>330.42425100000003</v>
      </c>
      <c r="E96" s="76">
        <v>0</v>
      </c>
      <c r="F96" s="76">
        <v>249.087526</v>
      </c>
      <c r="G96" s="76">
        <v>1.6666669999999999</v>
      </c>
      <c r="H96" s="50">
        <v>79.670051999999998</v>
      </c>
      <c r="I96" s="76">
        <v>238</v>
      </c>
      <c r="J96" s="76">
        <v>16.071044000000001</v>
      </c>
      <c r="K96" s="77">
        <v>11.216286999999999</v>
      </c>
      <c r="L96" s="77">
        <v>210.71266900000001</v>
      </c>
      <c r="M96" s="51">
        <v>217.74287899999999</v>
      </c>
      <c r="N96" s="77">
        <v>14.372735</v>
      </c>
      <c r="O96" s="77">
        <v>10.17094</v>
      </c>
      <c r="P96" s="78">
        <v>193.19920399999998</v>
      </c>
      <c r="Q96" s="5"/>
      <c r="R96" s="5"/>
      <c r="S96" s="5"/>
      <c r="T96" s="5"/>
    </row>
    <row r="97" spans="1:20" x14ac:dyDescent="0.3">
      <c r="A97" s="79"/>
      <c r="B97" s="76">
        <v>92</v>
      </c>
      <c r="C97" s="88">
        <v>718</v>
      </c>
      <c r="D97" s="76">
        <v>528.47652800000003</v>
      </c>
      <c r="E97" s="76">
        <v>41.470618000000002</v>
      </c>
      <c r="F97" s="76">
        <v>467.50299699999999</v>
      </c>
      <c r="G97" s="76">
        <v>5</v>
      </c>
      <c r="H97" s="50">
        <v>14.502905999999999</v>
      </c>
      <c r="I97" s="76">
        <v>517</v>
      </c>
      <c r="J97" s="76">
        <v>34.910632</v>
      </c>
      <c r="K97" s="77">
        <v>24.364792000000001</v>
      </c>
      <c r="L97" s="77">
        <v>457.72457599999996</v>
      </c>
      <c r="M97" s="51">
        <v>472.99607200000003</v>
      </c>
      <c r="N97" s="77">
        <v>31.221444999999999</v>
      </c>
      <c r="O97" s="77">
        <v>22.094017000000001</v>
      </c>
      <c r="P97" s="78">
        <v>419.68061</v>
      </c>
      <c r="Q97" s="5"/>
      <c r="R97" s="5"/>
      <c r="S97" s="5"/>
      <c r="T97" s="5"/>
    </row>
    <row r="98" spans="1:20" x14ac:dyDescent="0.3">
      <c r="A98" s="79"/>
      <c r="B98" s="76">
        <v>93</v>
      </c>
      <c r="C98" s="88">
        <v>1291</v>
      </c>
      <c r="D98" s="76">
        <v>1270.000088</v>
      </c>
      <c r="E98" s="76">
        <v>314.99999200000002</v>
      </c>
      <c r="F98" s="76">
        <v>930.00009</v>
      </c>
      <c r="G98" s="76">
        <v>0</v>
      </c>
      <c r="H98" s="50">
        <v>25.000001000000001</v>
      </c>
      <c r="I98" s="76">
        <v>839.97770300000002</v>
      </c>
      <c r="J98" s="76">
        <v>59.977539</v>
      </c>
      <c r="K98" s="77">
        <v>21.091939</v>
      </c>
      <c r="L98" s="77">
        <v>758.90822500000002</v>
      </c>
      <c r="M98" s="51">
        <v>769.78518499999996</v>
      </c>
      <c r="N98" s="77">
        <v>52.281419999999997</v>
      </c>
      <c r="O98" s="77">
        <v>20.579217</v>
      </c>
      <c r="P98" s="78">
        <v>696.92454799999996</v>
      </c>
      <c r="Q98" s="5"/>
      <c r="R98" s="5"/>
      <c r="S98" s="5"/>
      <c r="T98" s="5"/>
    </row>
    <row r="99" spans="1:20" x14ac:dyDescent="0.3">
      <c r="A99" s="79"/>
      <c r="B99" s="76">
        <v>94</v>
      </c>
      <c r="C99" s="88">
        <v>1370</v>
      </c>
      <c r="D99" s="76">
        <v>883.000001</v>
      </c>
      <c r="E99" s="76">
        <v>4</v>
      </c>
      <c r="F99" s="76">
        <v>874.999999</v>
      </c>
      <c r="G99" s="76">
        <v>4</v>
      </c>
      <c r="H99" s="50">
        <v>0</v>
      </c>
      <c r="I99" s="76">
        <v>1159.9653209999999</v>
      </c>
      <c r="J99" s="76">
        <v>79.732984999999999</v>
      </c>
      <c r="K99" s="77">
        <v>49.321300000000001</v>
      </c>
      <c r="L99" s="77">
        <v>1030.9110359999997</v>
      </c>
      <c r="M99" s="51">
        <v>1061.7238359999999</v>
      </c>
      <c r="N99" s="77">
        <v>71.007745999999997</v>
      </c>
      <c r="O99" s="77">
        <v>45.049492999999998</v>
      </c>
      <c r="P99" s="78">
        <v>945.66659699999991</v>
      </c>
      <c r="Q99" s="5"/>
      <c r="R99" s="5"/>
      <c r="S99" s="5"/>
      <c r="T99" s="5"/>
    </row>
    <row r="100" spans="1:20" x14ac:dyDescent="0.3">
      <c r="A100" s="79"/>
      <c r="B100" s="76">
        <v>95</v>
      </c>
      <c r="C100" s="88">
        <v>903</v>
      </c>
      <c r="D100" s="76">
        <v>675.00013100000001</v>
      </c>
      <c r="E100" s="76">
        <v>0</v>
      </c>
      <c r="F100" s="76">
        <v>625.00013100000001</v>
      </c>
      <c r="G100" s="76">
        <v>15</v>
      </c>
      <c r="H100" s="50">
        <v>35</v>
      </c>
      <c r="I100" s="76">
        <v>702</v>
      </c>
      <c r="J100" s="76">
        <v>50.144212000000003</v>
      </c>
      <c r="K100" s="77">
        <v>15.546849</v>
      </c>
      <c r="L100" s="77">
        <v>636.30893900000001</v>
      </c>
      <c r="M100" s="51">
        <v>643.40034100000003</v>
      </c>
      <c r="N100" s="77">
        <v>43.487904</v>
      </c>
      <c r="O100" s="77">
        <v>15.546849</v>
      </c>
      <c r="P100" s="78">
        <v>584.36558800000012</v>
      </c>
      <c r="Q100" s="5"/>
      <c r="R100" s="5"/>
      <c r="S100" s="5"/>
      <c r="T100" s="5"/>
    </row>
    <row r="101" spans="1:20" x14ac:dyDescent="0.3">
      <c r="A101" s="79"/>
      <c r="B101" s="76">
        <v>96</v>
      </c>
      <c r="C101" s="88">
        <v>1448</v>
      </c>
      <c r="D101" s="76">
        <v>1065.5224250000001</v>
      </c>
      <c r="E101" s="76">
        <v>0</v>
      </c>
      <c r="F101" s="76">
        <v>939.14338199999997</v>
      </c>
      <c r="G101" s="76">
        <v>18.333334000000001</v>
      </c>
      <c r="H101" s="50">
        <v>108.04568399999999</v>
      </c>
      <c r="I101" s="76">
        <v>804.00002300000006</v>
      </c>
      <c r="J101" s="76">
        <v>54.290422999999997</v>
      </c>
      <c r="K101" s="77">
        <v>37.890313999999996</v>
      </c>
      <c r="L101" s="77">
        <v>711.81928600000003</v>
      </c>
      <c r="M101" s="51">
        <v>735.56841399999996</v>
      </c>
      <c r="N101" s="77">
        <v>48.553274999999999</v>
      </c>
      <c r="O101" s="77">
        <v>34.358977000000003</v>
      </c>
      <c r="P101" s="78">
        <v>652.65616199999999</v>
      </c>
      <c r="Q101" s="5"/>
      <c r="R101" s="5"/>
      <c r="S101" s="5"/>
      <c r="T101" s="5"/>
    </row>
    <row r="102" spans="1:20" x14ac:dyDescent="0.3">
      <c r="A102" s="79"/>
      <c r="B102" s="76">
        <v>97</v>
      </c>
      <c r="C102" s="88">
        <v>1533</v>
      </c>
      <c r="D102" s="76">
        <v>1093.943882</v>
      </c>
      <c r="E102" s="76">
        <v>68.227001000000001</v>
      </c>
      <c r="F102" s="76">
        <v>845.00268300000005</v>
      </c>
      <c r="G102" s="76">
        <v>0</v>
      </c>
      <c r="H102" s="50">
        <v>180.714203</v>
      </c>
      <c r="I102" s="76">
        <v>1182.7615229999999</v>
      </c>
      <c r="J102" s="76">
        <v>84.162665000000004</v>
      </c>
      <c r="K102" s="77">
        <v>53.347320000000003</v>
      </c>
      <c r="L102" s="77">
        <v>1045.2515379999998</v>
      </c>
      <c r="M102" s="51">
        <v>1083.192233</v>
      </c>
      <c r="N102" s="77">
        <v>75.869076000000007</v>
      </c>
      <c r="O102" s="77">
        <v>47.770510999999999</v>
      </c>
      <c r="P102" s="78">
        <v>959.5526460000001</v>
      </c>
      <c r="Q102" s="5"/>
      <c r="R102" s="5"/>
      <c r="S102" s="5"/>
      <c r="T102" s="5"/>
    </row>
    <row r="103" spans="1:20" x14ac:dyDescent="0.3">
      <c r="A103" s="79"/>
      <c r="B103" s="76">
        <v>98</v>
      </c>
      <c r="C103" s="88">
        <v>1292</v>
      </c>
      <c r="D103" s="76">
        <v>629.999864</v>
      </c>
      <c r="E103" s="76">
        <v>40</v>
      </c>
      <c r="F103" s="76">
        <v>549.99985400000003</v>
      </c>
      <c r="G103" s="76">
        <v>20</v>
      </c>
      <c r="H103" s="50">
        <v>20</v>
      </c>
      <c r="I103" s="76">
        <v>1129</v>
      </c>
      <c r="J103" s="76">
        <v>76.236176</v>
      </c>
      <c r="K103" s="77">
        <v>53.206671999999998</v>
      </c>
      <c r="L103" s="77">
        <v>999.55715200000009</v>
      </c>
      <c r="M103" s="51">
        <v>1032.9063430000001</v>
      </c>
      <c r="N103" s="77">
        <v>68.179907</v>
      </c>
      <c r="O103" s="77">
        <v>48.247861999999998</v>
      </c>
      <c r="P103" s="78">
        <v>916.47857400000021</v>
      </c>
      <c r="Q103" s="5"/>
      <c r="R103" s="5"/>
      <c r="S103" s="5"/>
      <c r="T103" s="5"/>
    </row>
    <row r="104" spans="1:20" x14ac:dyDescent="0.3">
      <c r="A104" s="75"/>
      <c r="B104" s="76">
        <v>99</v>
      </c>
      <c r="C104" s="88">
        <v>1761</v>
      </c>
      <c r="D104" s="76">
        <v>1231.055834</v>
      </c>
      <c r="E104" s="76">
        <v>116.77310300000001</v>
      </c>
      <c r="F104" s="76">
        <v>949.99701800000003</v>
      </c>
      <c r="G104" s="76">
        <v>0</v>
      </c>
      <c r="H104" s="50">
        <v>164.28570500000001</v>
      </c>
      <c r="I104" s="76">
        <v>1346</v>
      </c>
      <c r="J104" s="76">
        <v>90.889189000000002</v>
      </c>
      <c r="K104" s="77">
        <v>63.433287999999997</v>
      </c>
      <c r="L104" s="77">
        <v>1191.6775230000001</v>
      </c>
      <c r="M104" s="51">
        <v>1231.436588</v>
      </c>
      <c r="N104" s="77">
        <v>81.284458000000001</v>
      </c>
      <c r="O104" s="77">
        <v>57.521366999999998</v>
      </c>
      <c r="P104" s="78">
        <v>1092.6307629999999</v>
      </c>
      <c r="Q104" s="5"/>
      <c r="R104" s="5"/>
      <c r="S104" s="5"/>
      <c r="T104" s="5"/>
    </row>
    <row r="105" spans="1:20" x14ac:dyDescent="0.3">
      <c r="A105" s="79"/>
      <c r="B105" s="76">
        <v>100</v>
      </c>
      <c r="C105" s="88">
        <v>1188</v>
      </c>
      <c r="D105" s="76">
        <v>943.82476799999995</v>
      </c>
      <c r="E105" s="76">
        <v>12.918749999999999</v>
      </c>
      <c r="F105" s="76">
        <v>919.05536500000005</v>
      </c>
      <c r="G105" s="76">
        <v>2.4929100000000002</v>
      </c>
      <c r="H105" s="50">
        <v>8.8599929999999993</v>
      </c>
      <c r="I105" s="76">
        <v>914.66965700000003</v>
      </c>
      <c r="J105" s="76">
        <v>12.624352</v>
      </c>
      <c r="K105" s="77">
        <v>27.317340000000002</v>
      </c>
      <c r="L105" s="77">
        <v>874.72796500000004</v>
      </c>
      <c r="M105" s="51">
        <v>837.01555599999995</v>
      </c>
      <c r="N105" s="77">
        <v>11.915666</v>
      </c>
      <c r="O105" s="77">
        <v>22.862348999999998</v>
      </c>
      <c r="P105" s="78">
        <v>802.23754099999996</v>
      </c>
      <c r="Q105" s="5"/>
      <c r="R105" s="5"/>
      <c r="S105" s="5"/>
      <c r="T105" s="5"/>
    </row>
    <row r="106" spans="1:20" x14ac:dyDescent="0.3">
      <c r="A106" s="79"/>
      <c r="B106" s="76">
        <v>101</v>
      </c>
      <c r="C106" s="88">
        <v>1060</v>
      </c>
      <c r="D106" s="76">
        <v>656.49294399999997</v>
      </c>
      <c r="E106" s="76">
        <v>22.769237</v>
      </c>
      <c r="F106" s="76">
        <v>499.50330300000002</v>
      </c>
      <c r="G106" s="76">
        <v>6.6936479999999996</v>
      </c>
      <c r="H106" s="50">
        <v>74.374726999999993</v>
      </c>
      <c r="I106" s="76">
        <v>695.81770800000004</v>
      </c>
      <c r="J106" s="76">
        <v>47.212223999999999</v>
      </c>
      <c r="K106" s="77">
        <v>32.965696000000001</v>
      </c>
      <c r="L106" s="77">
        <v>615.63978800000007</v>
      </c>
      <c r="M106" s="51">
        <v>635.83784100000003</v>
      </c>
      <c r="N106" s="77">
        <v>42.243540000000003</v>
      </c>
      <c r="O106" s="77">
        <v>29.947161000000001</v>
      </c>
      <c r="P106" s="78">
        <v>563.64713999999992</v>
      </c>
      <c r="Q106" s="5"/>
      <c r="R106" s="5"/>
      <c r="S106" s="5"/>
      <c r="T106" s="5"/>
    </row>
    <row r="107" spans="1:20" x14ac:dyDescent="0.3">
      <c r="A107" s="79"/>
      <c r="B107" s="76">
        <v>102</v>
      </c>
      <c r="C107" s="88">
        <v>369</v>
      </c>
      <c r="D107" s="76">
        <v>378.01981000000001</v>
      </c>
      <c r="E107" s="76">
        <v>55.520834000000001</v>
      </c>
      <c r="F107" s="76">
        <v>237.97073</v>
      </c>
      <c r="G107" s="76">
        <v>0</v>
      </c>
      <c r="H107" s="50">
        <v>84.528240999999994</v>
      </c>
      <c r="I107" s="76">
        <v>274</v>
      </c>
      <c r="J107" s="76">
        <v>18.50196</v>
      </c>
      <c r="K107" s="77">
        <v>12.912868</v>
      </c>
      <c r="L107" s="77">
        <v>242.585172</v>
      </c>
      <c r="M107" s="51">
        <v>250.678775</v>
      </c>
      <c r="N107" s="77">
        <v>16.546762000000001</v>
      </c>
      <c r="O107" s="77">
        <v>11.709401</v>
      </c>
      <c r="P107" s="78">
        <v>222.42261200000002</v>
      </c>
      <c r="Q107" s="5"/>
      <c r="R107" s="5"/>
      <c r="S107" s="5"/>
      <c r="T107" s="5"/>
    </row>
    <row r="108" spans="1:20" x14ac:dyDescent="0.3">
      <c r="A108" s="75"/>
      <c r="B108" s="76">
        <v>103</v>
      </c>
      <c r="C108" s="88">
        <v>2737</v>
      </c>
      <c r="D108" s="76">
        <v>1476.826399</v>
      </c>
      <c r="E108" s="76">
        <v>110.839888</v>
      </c>
      <c r="F108" s="76">
        <v>1319.9278879999999</v>
      </c>
      <c r="G108" s="76">
        <v>1.0666690000000001</v>
      </c>
      <c r="H108" s="50">
        <v>44.991967000000002</v>
      </c>
      <c r="I108" s="76">
        <v>2126.2524480000002</v>
      </c>
      <c r="J108" s="76">
        <v>151.17121399999999</v>
      </c>
      <c r="K108" s="77">
        <v>100.524002</v>
      </c>
      <c r="L108" s="77">
        <v>1874.5572320000001</v>
      </c>
      <c r="M108" s="51">
        <v>1947.869674</v>
      </c>
      <c r="N108" s="77">
        <v>136.83783</v>
      </c>
      <c r="O108" s="77">
        <v>89.586871000000002</v>
      </c>
      <c r="P108" s="78">
        <v>1721.4449730000001</v>
      </c>
      <c r="Q108" s="5"/>
      <c r="R108" s="5"/>
      <c r="S108" s="5"/>
      <c r="T108" s="5"/>
    </row>
    <row r="109" spans="1:20" x14ac:dyDescent="0.3">
      <c r="A109" s="79"/>
      <c r="B109" s="76">
        <v>104</v>
      </c>
      <c r="C109" s="88">
        <v>1206</v>
      </c>
      <c r="D109" s="76">
        <v>1059.560635</v>
      </c>
      <c r="E109" s="76">
        <v>169.829622</v>
      </c>
      <c r="F109" s="76">
        <v>813.15334499999994</v>
      </c>
      <c r="G109" s="76">
        <v>0</v>
      </c>
      <c r="H109" s="50">
        <v>76.577653999999995</v>
      </c>
      <c r="I109" s="76">
        <v>893</v>
      </c>
      <c r="J109" s="76">
        <v>60.032190999999997</v>
      </c>
      <c r="K109" s="77">
        <v>41.839841999999997</v>
      </c>
      <c r="L109" s="77">
        <v>791.12796700000001</v>
      </c>
      <c r="M109" s="51">
        <v>816.02345300000002</v>
      </c>
      <c r="N109" s="77">
        <v>53.821711000000001</v>
      </c>
      <c r="O109" s="77">
        <v>38.093966000000002</v>
      </c>
      <c r="P109" s="78">
        <v>724.10777599999994</v>
      </c>
      <c r="Q109" s="5"/>
      <c r="R109" s="5"/>
      <c r="S109" s="5"/>
      <c r="T109" s="5"/>
    </row>
    <row r="110" spans="1:20" x14ac:dyDescent="0.3">
      <c r="A110" s="79"/>
      <c r="B110" s="76">
        <v>105</v>
      </c>
      <c r="C110" s="88">
        <v>847</v>
      </c>
      <c r="D110" s="76">
        <v>710.90345000000002</v>
      </c>
      <c r="E110" s="76">
        <v>21.753934999999998</v>
      </c>
      <c r="F110" s="76">
        <v>660.00314000000003</v>
      </c>
      <c r="G110" s="76">
        <v>0</v>
      </c>
      <c r="H110" s="50">
        <v>29.146381999999999</v>
      </c>
      <c r="I110" s="76">
        <v>673.49789899999996</v>
      </c>
      <c r="J110" s="76">
        <v>44.705283999999999</v>
      </c>
      <c r="K110" s="77">
        <v>30.728328999999999</v>
      </c>
      <c r="L110" s="77">
        <v>598.06428599999992</v>
      </c>
      <c r="M110" s="51">
        <v>614.03388099999995</v>
      </c>
      <c r="N110" s="77">
        <v>40.266554999999997</v>
      </c>
      <c r="O110" s="77">
        <v>28.156306000000001</v>
      </c>
      <c r="P110" s="78">
        <v>545.61101999999994</v>
      </c>
      <c r="Q110" s="5"/>
      <c r="R110" s="5"/>
      <c r="S110" s="5"/>
      <c r="T110" s="5"/>
    </row>
    <row r="111" spans="1:20" ht="12.5" thickBot="1" x14ac:dyDescent="0.35">
      <c r="A111" s="80"/>
      <c r="B111" s="81">
        <v>106</v>
      </c>
      <c r="C111" s="89">
        <v>1023</v>
      </c>
      <c r="D111" s="81">
        <v>735.96378400000003</v>
      </c>
      <c r="E111" s="81">
        <v>33.683512999999998</v>
      </c>
      <c r="F111" s="81">
        <v>646.53366900000003</v>
      </c>
      <c r="G111" s="81">
        <v>0.46897</v>
      </c>
      <c r="H111" s="82">
        <v>55.277621000000003</v>
      </c>
      <c r="I111" s="81">
        <v>718</v>
      </c>
      <c r="J111" s="81">
        <v>47.381957</v>
      </c>
      <c r="K111" s="83">
        <v>32.831401999999997</v>
      </c>
      <c r="L111" s="83">
        <v>637.78664099999992</v>
      </c>
      <c r="M111" s="84">
        <v>652.90301799999997</v>
      </c>
      <c r="N111" s="83">
        <v>42.923181999999997</v>
      </c>
      <c r="O111" s="83">
        <v>30.402566</v>
      </c>
      <c r="P111" s="85">
        <v>579.57727</v>
      </c>
      <c r="Q111" s="5"/>
      <c r="R111" s="5"/>
      <c r="S111" s="5"/>
      <c r="T111" s="5"/>
    </row>
    <row r="112" spans="1:20" ht="12.5" thickBot="1" x14ac:dyDescent="0.35">
      <c r="G112" s="36"/>
      <c r="H112" s="41"/>
      <c r="L112" s="36"/>
      <c r="P112" s="78"/>
      <c r="Q112" s="5"/>
      <c r="R112" s="5"/>
      <c r="S112" s="5"/>
      <c r="T112" s="5"/>
    </row>
    <row r="113" spans="2:20" ht="12.5" thickBot="1" x14ac:dyDescent="0.35">
      <c r="B113" s="40"/>
      <c r="C113" s="90">
        <f t="shared" ref="C113:K113" si="0">SUM(C6:C112)</f>
        <v>114746</v>
      </c>
      <c r="D113" s="90">
        <f t="shared" si="0"/>
        <v>82090.553614999953</v>
      </c>
      <c r="E113" s="91">
        <f t="shared" si="0"/>
        <v>9569.8510360000018</v>
      </c>
      <c r="F113" s="91">
        <f t="shared" si="0"/>
        <v>63790.799487999997</v>
      </c>
      <c r="G113" s="91">
        <f t="shared" si="0"/>
        <v>1308.6601170000001</v>
      </c>
      <c r="H113" s="92">
        <f t="shared" si="0"/>
        <v>6594.7865350000002</v>
      </c>
      <c r="I113" s="90">
        <f t="shared" si="0"/>
        <v>81031.881483999998</v>
      </c>
      <c r="J113" s="91">
        <f t="shared" si="0"/>
        <v>7728.1125700000002</v>
      </c>
      <c r="K113" s="91">
        <f t="shared" si="0"/>
        <v>3803.3028429999995</v>
      </c>
      <c r="L113" s="92">
        <f t="shared" ref="L113" si="1">I113-J113-K113</f>
        <v>69500.466071000003</v>
      </c>
      <c r="M113" s="91">
        <f>SUM(M6:M112)</f>
        <v>73087.340773999982</v>
      </c>
      <c r="N113" s="91">
        <f>SUM(N6:N112)</f>
        <v>6599.7914520000013</v>
      </c>
      <c r="O113" s="91">
        <f>SUM(O6:O112)</f>
        <v>3392.4628370000009</v>
      </c>
      <c r="P113" s="92">
        <f t="shared" ref="P113" si="2">M113-N113-O113</f>
        <v>63095.086484999978</v>
      </c>
      <c r="Q113" s="5"/>
      <c r="R113" s="5"/>
      <c r="S113" s="5"/>
      <c r="T113" s="5"/>
    </row>
  </sheetData>
  <sheetProtection sheet="1" selectLockedCells="1"/>
  <protectedRanges>
    <protectedRange sqref="A6:A111" name="Range1"/>
  </protectedRanges>
  <mergeCells count="4">
    <mergeCell ref="D4:H4"/>
    <mergeCell ref="I4:L4"/>
    <mergeCell ref="M4:P4"/>
    <mergeCell ref="A1:L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0"/>
  <sheetViews>
    <sheetView zoomScaleNormal="100" workbookViewId="0">
      <selection activeCell="A3" sqref="A3:F4"/>
    </sheetView>
  </sheetViews>
  <sheetFormatPr defaultColWidth="9.1796875" defaultRowHeight="13" x14ac:dyDescent="0.3"/>
  <cols>
    <col min="1" max="1" width="11.54296875" style="45" customWidth="1"/>
    <col min="2" max="2" width="13.7265625" style="45" customWidth="1"/>
    <col min="3" max="4" width="6.26953125" style="45" bestFit="1" customWidth="1"/>
    <col min="5" max="6" width="6.26953125" style="45" customWidth="1"/>
    <col min="7" max="7" width="13.54296875" style="45" bestFit="1" customWidth="1"/>
    <col min="8" max="8" width="6.26953125" style="45" customWidth="1"/>
    <col min="9" max="9" width="10.1796875" style="45" bestFit="1" customWidth="1"/>
    <col min="10" max="10" width="8" style="45" bestFit="1" customWidth="1"/>
    <col min="11" max="12" width="8" style="45" customWidth="1"/>
    <col min="13" max="13" width="13.54296875" style="45" bestFit="1" customWidth="1"/>
    <col min="14" max="15" width="8" style="45" bestFit="1" customWidth="1"/>
    <col min="16" max="16" width="8" style="45" customWidth="1"/>
    <col min="17" max="17" width="10.1796875" style="45" bestFit="1" customWidth="1"/>
    <col min="18" max="18" width="6.453125" style="45" bestFit="1" customWidth="1"/>
    <col min="19" max="19" width="9.1796875" style="45" bestFit="1" customWidth="1"/>
    <col min="20" max="20" width="7.453125" style="45" bestFit="1" customWidth="1"/>
    <col min="21" max="21" width="6.81640625" style="45" bestFit="1" customWidth="1"/>
    <col min="22" max="22" width="5.453125" style="45" bestFit="1" customWidth="1"/>
    <col min="23" max="16384" width="9.1796875" style="45"/>
  </cols>
  <sheetData>
    <row r="1" spans="1:16" s="48" customFormat="1" ht="14.5" x14ac:dyDescent="0.35">
      <c r="A1" s="47" t="s">
        <v>28</v>
      </c>
      <c r="B1" s="47"/>
      <c r="F1" s="49" t="s">
        <v>29</v>
      </c>
      <c r="G1" s="60">
        <v>28686.5</v>
      </c>
    </row>
    <row r="2" spans="1:16" s="48" customFormat="1" ht="14.5" x14ac:dyDescent="0.35">
      <c r="A2" s="47" t="s">
        <v>51</v>
      </c>
      <c r="B2" s="47"/>
    </row>
    <row r="3" spans="1:16" s="48" customFormat="1" ht="14.5" x14ac:dyDescent="0.35">
      <c r="A3" s="102" t="s">
        <v>30</v>
      </c>
      <c r="B3" s="102"/>
      <c r="C3" s="102"/>
      <c r="D3" s="102"/>
      <c r="E3" s="102"/>
      <c r="F3" s="102"/>
    </row>
    <row r="4" spans="1:16" s="48" customFormat="1" ht="14.5" x14ac:dyDescent="0.35">
      <c r="A4" s="102"/>
      <c r="B4" s="102"/>
      <c r="C4" s="102"/>
      <c r="D4" s="102"/>
      <c r="E4" s="102"/>
      <c r="F4" s="102"/>
    </row>
    <row r="5" spans="1:16" ht="13.5" thickBot="1" x14ac:dyDescent="0.35">
      <c r="A5" s="46"/>
      <c r="B5" s="46"/>
      <c r="C5" s="46"/>
      <c r="D5" s="46"/>
      <c r="E5" s="46"/>
      <c r="F5" s="46"/>
    </row>
    <row r="6" spans="1:16" ht="13.5" thickBot="1" x14ac:dyDescent="0.35">
      <c r="C6" s="57" t="s">
        <v>33</v>
      </c>
      <c r="D6" s="58"/>
      <c r="E6" s="58"/>
      <c r="F6" s="58"/>
      <c r="G6" s="58"/>
      <c r="H6" s="59"/>
      <c r="I6" s="99" t="s">
        <v>34</v>
      </c>
      <c r="J6" s="100"/>
      <c r="K6" s="100"/>
      <c r="L6" s="100"/>
      <c r="M6" s="100"/>
      <c r="N6" s="101"/>
    </row>
    <row r="7" spans="1:16" ht="13.5" thickBot="1" x14ac:dyDescent="0.35">
      <c r="A7" s="6" t="s">
        <v>36</v>
      </c>
      <c r="B7" s="6" t="s">
        <v>37</v>
      </c>
      <c r="C7" s="28">
        <v>1</v>
      </c>
      <c r="D7" s="29">
        <v>2</v>
      </c>
      <c r="E7" s="29">
        <v>3</v>
      </c>
      <c r="F7" s="29">
        <v>4</v>
      </c>
      <c r="G7" s="30" t="s">
        <v>35</v>
      </c>
      <c r="H7" s="30" t="s">
        <v>0</v>
      </c>
      <c r="I7" s="28">
        <f>C7</f>
        <v>1</v>
      </c>
      <c r="J7" s="29">
        <f>D7</f>
        <v>2</v>
      </c>
      <c r="K7" s="29">
        <f>E7</f>
        <v>3</v>
      </c>
      <c r="L7" s="29">
        <f>F7</f>
        <v>4</v>
      </c>
      <c r="M7" s="30" t="s">
        <v>35</v>
      </c>
      <c r="N7" s="30" t="s">
        <v>0</v>
      </c>
    </row>
    <row r="8" spans="1:16" ht="12.75" customHeight="1" x14ac:dyDescent="0.3">
      <c r="A8" s="108" t="s">
        <v>22</v>
      </c>
      <c r="B8" s="31" t="s">
        <v>38</v>
      </c>
      <c r="C8" s="8">
        <f>SUMIF(asignación!$A$6:$A$111,"=1",asignación!$C$6:$C$111)</f>
        <v>0</v>
      </c>
      <c r="D8" s="9">
        <f>SUMIF(asignación!$A$6:$A$111,"=2",asignación!$C$6:$C$111)</f>
        <v>0</v>
      </c>
      <c r="E8" s="9">
        <f>SUMIF(asignación!$A$6:$A$111,"=3",asignación!$C$6:$C$111)</f>
        <v>0</v>
      </c>
      <c r="F8" s="9">
        <f>SUMIF(asignación!$A$6:$A$111,"=4",asignación!$C$6:$C$111)</f>
        <v>0</v>
      </c>
      <c r="G8" s="10">
        <f>H8-SUM(C8:F8)</f>
        <v>114746</v>
      </c>
      <c r="H8" s="10">
        <f>asignación!C113</f>
        <v>114746</v>
      </c>
      <c r="I8" s="11"/>
      <c r="J8" s="12"/>
      <c r="K8" s="12"/>
      <c r="L8" s="12"/>
      <c r="M8" s="42"/>
      <c r="N8" s="13"/>
      <c r="P8" s="7"/>
    </row>
    <row r="9" spans="1:16" ht="26.5" thickBot="1" x14ac:dyDescent="0.35">
      <c r="A9" s="109"/>
      <c r="B9" s="32" t="s">
        <v>39</v>
      </c>
      <c r="C9" s="14">
        <f>C8-$G$1</f>
        <v>-28686.5</v>
      </c>
      <c r="D9" s="15">
        <f>D8-$G$1</f>
        <v>-28686.5</v>
      </c>
      <c r="E9" s="15">
        <f>E8-$G$1</f>
        <v>-28686.5</v>
      </c>
      <c r="F9" s="15">
        <f>F8-$G$1</f>
        <v>-28686.5</v>
      </c>
      <c r="G9" s="16"/>
      <c r="H9" s="16">
        <f>MAX(C9:F9)-MIN(C9:F9)</f>
        <v>0</v>
      </c>
      <c r="I9" s="62">
        <f>C9/$G$1</f>
        <v>-1</v>
      </c>
      <c r="J9" s="63">
        <f>D9/$G$1</f>
        <v>-1</v>
      </c>
      <c r="K9" s="63">
        <f>E9/$G$1</f>
        <v>-1</v>
      </c>
      <c r="L9" s="63">
        <f>F9/$G$1</f>
        <v>-1</v>
      </c>
      <c r="M9" s="43"/>
      <c r="N9" s="27">
        <f>H9/$G$1</f>
        <v>0</v>
      </c>
      <c r="P9" s="7"/>
    </row>
    <row r="10" spans="1:16" ht="12.75" customHeight="1" x14ac:dyDescent="0.3">
      <c r="A10" s="104" t="s">
        <v>23</v>
      </c>
      <c r="B10" s="31" t="s">
        <v>43</v>
      </c>
      <c r="C10" s="8">
        <f>SUMIF(asignación!$A$6:$A$111,"=1",asignación!$D$6:$D$111)</f>
        <v>0</v>
      </c>
      <c r="D10" s="9">
        <f>SUMIF(asignación!$A$6:$A$111,"=2",asignación!$D$6:$D$111)</f>
        <v>0</v>
      </c>
      <c r="E10" s="9">
        <f>SUMIF(asignación!$A$6:$A$111,"=3",asignación!$D$6:$D$111)</f>
        <v>0</v>
      </c>
      <c r="F10" s="9">
        <f>SUMIF(asignación!$A$6:$A$111,"=4",asignación!$D$6:$D$111)</f>
        <v>0</v>
      </c>
      <c r="G10" s="10">
        <f t="shared" ref="G10:G22" si="0">H10-SUM(C10:F10)</f>
        <v>82090.553614999953</v>
      </c>
      <c r="H10" s="10">
        <v>82090.553614999953</v>
      </c>
      <c r="I10" s="11"/>
      <c r="J10" s="12"/>
      <c r="K10" s="12"/>
      <c r="L10" s="12"/>
      <c r="M10" s="44"/>
      <c r="N10" s="26"/>
      <c r="P10" s="7"/>
    </row>
    <row r="11" spans="1:16" x14ac:dyDescent="0.3">
      <c r="A11" s="105"/>
      <c r="B11" s="33" t="s">
        <v>40</v>
      </c>
      <c r="C11" s="14">
        <f>SUMIF(asignación!$A$6:$A$111,"=1",asignación!$E$6:$E$111)</f>
        <v>0</v>
      </c>
      <c r="D11" s="15">
        <f>SUMIF(asignación!$A$6:$A$111,"=2",asignación!$E$6:$E$111)</f>
        <v>0</v>
      </c>
      <c r="E11" s="15">
        <f>SUMIF(asignación!$A$6:$A$111,"=3",asignación!$E$6:$E$111)</f>
        <v>0</v>
      </c>
      <c r="F11" s="15">
        <f>SUMIF(asignación!$A$6:$A$111,"=4",asignación!$E$6:$E$111)</f>
        <v>0</v>
      </c>
      <c r="G11" s="16">
        <f t="shared" si="0"/>
        <v>9569.8510360000018</v>
      </c>
      <c r="H11" s="16">
        <v>9569.8510360000018</v>
      </c>
      <c r="I11" s="17" t="e">
        <f t="shared" ref="I11:L14" si="1">C11/C$10</f>
        <v>#DIV/0!</v>
      </c>
      <c r="J11" s="18" t="e">
        <f t="shared" si="1"/>
        <v>#DIV/0!</v>
      </c>
      <c r="K11" s="18" t="e">
        <f t="shared" si="1"/>
        <v>#DIV/0!</v>
      </c>
      <c r="L11" s="18" t="e">
        <f t="shared" si="1"/>
        <v>#DIV/0!</v>
      </c>
      <c r="M11" s="43">
        <f>IF(G11&gt;0,G11/G$10,"")</f>
        <v>0.11657676327634554</v>
      </c>
      <c r="N11" s="19">
        <f>H11/H$10</f>
        <v>0.11657676327634554</v>
      </c>
      <c r="P11" s="7"/>
    </row>
    <row r="12" spans="1:16" x14ac:dyDescent="0.3">
      <c r="A12" s="105"/>
      <c r="B12" s="33" t="s">
        <v>41</v>
      </c>
      <c r="C12" s="14">
        <f>SUMIF(asignación!$A$6:$A$111,"=1",asignación!$F$6:$F$111)</f>
        <v>0</v>
      </c>
      <c r="D12" s="15">
        <f>SUMIF(asignación!$A$6:$A$111,"=2",asignación!$F$6:$F$111)</f>
        <v>0</v>
      </c>
      <c r="E12" s="15">
        <f>SUMIF(asignación!$A$6:$A$111,"=3",asignación!$F$6:$F$111)</f>
        <v>0</v>
      </c>
      <c r="F12" s="15">
        <f>SUMIF(asignación!$A$6:$A$111,"=4",asignación!$F$6:$F$111)</f>
        <v>0</v>
      </c>
      <c r="G12" s="16">
        <f t="shared" si="0"/>
        <v>63790.799487999997</v>
      </c>
      <c r="H12" s="16">
        <v>63790.799487999997</v>
      </c>
      <c r="I12" s="17" t="e">
        <f t="shared" si="1"/>
        <v>#DIV/0!</v>
      </c>
      <c r="J12" s="18" t="e">
        <f t="shared" si="1"/>
        <v>#DIV/0!</v>
      </c>
      <c r="K12" s="18" t="e">
        <f t="shared" si="1"/>
        <v>#DIV/0!</v>
      </c>
      <c r="L12" s="18" t="e">
        <f t="shared" si="1"/>
        <v>#DIV/0!</v>
      </c>
      <c r="M12" s="43">
        <f t="shared" ref="M12:M14" si="2">IF(G12&gt;0,G12/G$10,"")</f>
        <v>0.77707844177997909</v>
      </c>
      <c r="N12" s="19">
        <f>H12/H$10</f>
        <v>0.77707844177997909</v>
      </c>
      <c r="P12" s="7"/>
    </row>
    <row r="13" spans="1:16" x14ac:dyDescent="0.3">
      <c r="A13" s="105"/>
      <c r="B13" s="33" t="s">
        <v>42</v>
      </c>
      <c r="C13" s="14">
        <f>SUMIF(asignación!$A$6:$A$111,"=1",asignación!$G$6:$G$111)</f>
        <v>0</v>
      </c>
      <c r="D13" s="15">
        <f>SUMIF(asignación!$A$6:$A$111,"=2",asignación!$G$6:$G$111)</f>
        <v>0</v>
      </c>
      <c r="E13" s="15">
        <f>SUMIF(asignación!$A$6:$A$111,"=3",asignación!$G$6:$G$111)</f>
        <v>0</v>
      </c>
      <c r="F13" s="15">
        <f>SUMIF(asignación!$A$6:$A$111,"=4",asignación!$G$6:$G$111)</f>
        <v>0</v>
      </c>
      <c r="G13" s="16">
        <f t="shared" si="0"/>
        <v>1308.6601170000001</v>
      </c>
      <c r="H13" s="16">
        <v>1308.6601170000001</v>
      </c>
      <c r="I13" s="17" t="e">
        <f t="shared" si="1"/>
        <v>#DIV/0!</v>
      </c>
      <c r="J13" s="18" t="e">
        <f t="shared" si="1"/>
        <v>#DIV/0!</v>
      </c>
      <c r="K13" s="18" t="e">
        <f t="shared" si="1"/>
        <v>#DIV/0!</v>
      </c>
      <c r="L13" s="18" t="e">
        <f t="shared" si="1"/>
        <v>#DIV/0!</v>
      </c>
      <c r="M13" s="43">
        <f t="shared" si="2"/>
        <v>1.5941665141369882E-2</v>
      </c>
      <c r="N13" s="19">
        <f>H13/H$10</f>
        <v>1.5941665141369882E-2</v>
      </c>
      <c r="P13" s="7"/>
    </row>
    <row r="14" spans="1:16" ht="13.5" thickBot="1" x14ac:dyDescent="0.35">
      <c r="A14" s="105"/>
      <c r="B14" s="61" t="s">
        <v>27</v>
      </c>
      <c r="C14" s="14">
        <f>SUMIF(asignación!$A$6:$A$111,"=1",asignación!$H$6:$H$111)</f>
        <v>0</v>
      </c>
      <c r="D14" s="15">
        <f>SUMIF(asignación!$A$6:$A$111,"=2",asignación!$H$6:$H$111)</f>
        <v>0</v>
      </c>
      <c r="E14" s="15">
        <f>SUMIF(asignación!$A$6:$A$111,"=3",asignación!$H$6:$H$111)</f>
        <v>0</v>
      </c>
      <c r="F14" s="15">
        <f>SUMIF(asignación!$A$6:$A$111,"=4",asignación!$H$6:$H$111)</f>
        <v>0</v>
      </c>
      <c r="G14" s="16">
        <f t="shared" si="0"/>
        <v>6594.7865350000002</v>
      </c>
      <c r="H14" s="16">
        <v>6594.7865350000002</v>
      </c>
      <c r="I14" s="17" t="e">
        <f t="shared" si="1"/>
        <v>#DIV/0!</v>
      </c>
      <c r="J14" s="18" t="e">
        <f t="shared" si="1"/>
        <v>#DIV/0!</v>
      </c>
      <c r="K14" s="18" t="e">
        <f t="shared" si="1"/>
        <v>#DIV/0!</v>
      </c>
      <c r="L14" s="18" t="e">
        <f t="shared" si="1"/>
        <v>#DIV/0!</v>
      </c>
      <c r="M14" s="35">
        <f t="shared" si="2"/>
        <v>8.0335510537901542E-2</v>
      </c>
      <c r="N14" s="19">
        <f>H14/H$10</f>
        <v>8.0335510537901542E-2</v>
      </c>
      <c r="P14" s="7"/>
    </row>
    <row r="15" spans="1:16" ht="12.75" customHeight="1" x14ac:dyDescent="0.3">
      <c r="A15" s="104" t="s">
        <v>44</v>
      </c>
      <c r="B15" s="31" t="s">
        <v>0</v>
      </c>
      <c r="C15" s="8">
        <f>SUMIF(asignación!$A$6:$A$111,"=1",asignación!$I$6:$I$111)</f>
        <v>0</v>
      </c>
      <c r="D15" s="9">
        <f>SUMIF(asignación!$A$6:$A$111,"=2",asignación!$I$6:$I$111)</f>
        <v>0</v>
      </c>
      <c r="E15" s="9">
        <f>SUMIF(asignación!$A$6:$A$111,"=3",asignación!$I$6:$I$111)</f>
        <v>0</v>
      </c>
      <c r="F15" s="9">
        <f>SUMIF(asignación!$A$6:$A$111,"=4",asignación!$I$6:$I$111)</f>
        <v>0</v>
      </c>
      <c r="G15" s="10">
        <f t="shared" si="0"/>
        <v>81031.881483999998</v>
      </c>
      <c r="H15" s="10">
        <v>81031.881483999998</v>
      </c>
      <c r="I15" s="11"/>
      <c r="J15" s="12"/>
      <c r="K15" s="12"/>
      <c r="L15" s="12"/>
      <c r="M15" s="43"/>
      <c r="N15" s="26"/>
      <c r="P15" s="7"/>
    </row>
    <row r="16" spans="1:16" x14ac:dyDescent="0.3">
      <c r="A16" s="105"/>
      <c r="B16" s="33" t="s">
        <v>2</v>
      </c>
      <c r="C16" s="14">
        <f>SUMIF(asignación!$A$6:$A$111,"=1",asignación!$J$6:$J$111)</f>
        <v>0</v>
      </c>
      <c r="D16" s="15">
        <f>SUMIF(asignación!$A$6:$A$111,"=2",asignación!$J$6:$J$111)</f>
        <v>0</v>
      </c>
      <c r="E16" s="15">
        <f>SUMIF(asignación!$A$6:$A$111,"=3",asignación!$J$6:$J$111)</f>
        <v>0</v>
      </c>
      <c r="F16" s="15">
        <f>SUMIF(asignación!$A$6:$A$111,"=4",asignación!$J$6:$J$111)</f>
        <v>0</v>
      </c>
      <c r="G16" s="16">
        <f t="shared" si="0"/>
        <v>7728.1125700000002</v>
      </c>
      <c r="H16" s="16">
        <v>7728.1125700000002</v>
      </c>
      <c r="I16" s="17" t="e">
        <f t="shared" ref="I16:L18" si="3">C16/C$15</f>
        <v>#DIV/0!</v>
      </c>
      <c r="J16" s="18" t="e">
        <f t="shared" si="3"/>
        <v>#DIV/0!</v>
      </c>
      <c r="K16" s="18" t="e">
        <f t="shared" si="3"/>
        <v>#DIV/0!</v>
      </c>
      <c r="L16" s="18" t="e">
        <f t="shared" si="3"/>
        <v>#DIV/0!</v>
      </c>
      <c r="M16" s="43">
        <f>IF(G16&gt;0,G16/G$15,"")</f>
        <v>9.5371259169465789E-2</v>
      </c>
      <c r="N16" s="19">
        <f>H16/H$15</f>
        <v>9.5371259169465789E-2</v>
      </c>
      <c r="P16" s="7"/>
    </row>
    <row r="17" spans="1:18" x14ac:dyDescent="0.3">
      <c r="A17" s="105"/>
      <c r="B17" s="33" t="s">
        <v>27</v>
      </c>
      <c r="C17" s="14">
        <f>SUMIF(asignación!$A$6:$A$111,"=1",asignación!$K$6:$K$111)</f>
        <v>0</v>
      </c>
      <c r="D17" s="15">
        <f>SUMIF(asignación!$A$6:$A$111,"=2",asignación!$K$6:$K$111)</f>
        <v>0</v>
      </c>
      <c r="E17" s="15">
        <f>SUMIF(asignación!$A$6:$A$111,"=3",asignación!$K$6:$K$111)</f>
        <v>0</v>
      </c>
      <c r="F17" s="15">
        <f>SUMIF(asignación!$A$6:$A$111,"=4",asignación!$K$6:$K$111)</f>
        <v>0</v>
      </c>
      <c r="G17" s="16">
        <f t="shared" si="0"/>
        <v>3803.3028429999995</v>
      </c>
      <c r="H17" s="16">
        <v>3803.3028429999995</v>
      </c>
      <c r="I17" s="17" t="e">
        <f t="shared" si="3"/>
        <v>#DIV/0!</v>
      </c>
      <c r="J17" s="18" t="e">
        <f t="shared" si="3"/>
        <v>#DIV/0!</v>
      </c>
      <c r="K17" s="18" t="e">
        <f t="shared" si="3"/>
        <v>#DIV/0!</v>
      </c>
      <c r="L17" s="18" t="e">
        <f t="shared" si="3"/>
        <v>#DIV/0!</v>
      </c>
      <c r="M17" s="43">
        <f t="shared" ref="M17:M18" si="4">IF(G17&gt;0,G17/G$15,"")</f>
        <v>4.6935882190406425E-2</v>
      </c>
      <c r="N17" s="19">
        <f>H17/H$15</f>
        <v>4.6935882190406425E-2</v>
      </c>
      <c r="P17" s="7"/>
    </row>
    <row r="18" spans="1:18" ht="13.5" thickBot="1" x14ac:dyDescent="0.35">
      <c r="A18" s="106"/>
      <c r="B18" s="64" t="s">
        <v>47</v>
      </c>
      <c r="C18" s="65">
        <f>SUMIF(asignación!$A$6:$A$111,"=1",asignación!$L$6:$L$111)</f>
        <v>0</v>
      </c>
      <c r="D18" s="66">
        <f>SUMIF(asignación!$A$6:$A$111,"=2",asignación!$L$6:$L$111)</f>
        <v>0</v>
      </c>
      <c r="E18" s="66">
        <f>SUMIF(asignación!$A$6:$A$111,"=3",asignación!$L$6:$L$111)</f>
        <v>0</v>
      </c>
      <c r="F18" s="66">
        <f>SUMIF(asignación!$A$6:$A$111,"=4",asignación!$L$6:$L$111)</f>
        <v>0</v>
      </c>
      <c r="G18" s="67">
        <f t="shared" si="0"/>
        <v>69500.466070999973</v>
      </c>
      <c r="H18" s="67">
        <v>69500.466070999973</v>
      </c>
      <c r="I18" s="68" t="e">
        <f t="shared" si="3"/>
        <v>#DIV/0!</v>
      </c>
      <c r="J18" s="69" t="e">
        <f t="shared" si="3"/>
        <v>#DIV/0!</v>
      </c>
      <c r="K18" s="69" t="e">
        <f t="shared" si="3"/>
        <v>#DIV/0!</v>
      </c>
      <c r="L18" s="69" t="e">
        <f t="shared" si="3"/>
        <v>#DIV/0!</v>
      </c>
      <c r="M18" s="43">
        <f t="shared" si="4"/>
        <v>0.85769285864012745</v>
      </c>
      <c r="N18" s="70">
        <f>H18/H$15</f>
        <v>0.85769285864012745</v>
      </c>
      <c r="P18" s="7"/>
    </row>
    <row r="19" spans="1:18" ht="12.75" customHeight="1" x14ac:dyDescent="0.3">
      <c r="A19" s="104" t="s">
        <v>45</v>
      </c>
      <c r="B19" s="31" t="s">
        <v>0</v>
      </c>
      <c r="C19" s="8">
        <f>SUMIF(asignación!$A$6:$A$111,"=1",asignación!$M$6:$M$111)</f>
        <v>0</v>
      </c>
      <c r="D19" s="9">
        <f>SUMIF(asignación!$A$6:$A$111,"=2",asignación!$M$6:$M$111)</f>
        <v>0</v>
      </c>
      <c r="E19" s="9">
        <f>SUMIF(asignación!$A$6:$A$111,"=3",asignación!$M$6:$M$111)</f>
        <v>0</v>
      </c>
      <c r="F19" s="9">
        <f>SUMIF(asignación!$A$6:$A$111,"=4",asignación!$M$6:$M$111)</f>
        <v>0</v>
      </c>
      <c r="G19" s="10">
        <f t="shared" si="0"/>
        <v>73087.340773999982</v>
      </c>
      <c r="H19" s="10">
        <v>73087.340773999982</v>
      </c>
      <c r="I19" s="11"/>
      <c r="J19" s="12"/>
      <c r="K19" s="12"/>
      <c r="L19" s="12"/>
      <c r="M19" s="44"/>
      <c r="N19" s="26"/>
      <c r="P19" s="7"/>
    </row>
    <row r="20" spans="1:18" x14ac:dyDescent="0.3">
      <c r="A20" s="105"/>
      <c r="B20" s="33" t="s">
        <v>2</v>
      </c>
      <c r="C20" s="14">
        <f>SUMIF(asignación!$A$6:$A$111,"=1",asignación!$N$6:$N$111)</f>
        <v>0</v>
      </c>
      <c r="D20" s="15">
        <f>SUMIF(asignación!$A$6:$A$111,"=2",asignación!$N$6:$N$111)</f>
        <v>0</v>
      </c>
      <c r="E20" s="15">
        <f>SUMIF(asignación!$A$6:$A$111,"=3",asignación!$N$6:$N$111)</f>
        <v>0</v>
      </c>
      <c r="F20" s="15">
        <f>SUMIF(asignación!$A$6:$A$111,"=4",asignación!$N$6:$N$111)</f>
        <v>0</v>
      </c>
      <c r="G20" s="16">
        <f t="shared" si="0"/>
        <v>6599.7914520000013</v>
      </c>
      <c r="H20" s="16">
        <v>6599.7914520000013</v>
      </c>
      <c r="I20" s="17" t="e">
        <f t="shared" ref="I20:L22" si="5">C20/C$19</f>
        <v>#DIV/0!</v>
      </c>
      <c r="J20" s="18" t="e">
        <f t="shared" si="5"/>
        <v>#DIV/0!</v>
      </c>
      <c r="K20" s="18" t="e">
        <f t="shared" si="5"/>
        <v>#DIV/0!</v>
      </c>
      <c r="L20" s="18" t="e">
        <f t="shared" si="5"/>
        <v>#DIV/0!</v>
      </c>
      <c r="M20" s="43">
        <f>IF(G20&gt;0,G20/G$19,"")</f>
        <v>9.0300062666225839E-2</v>
      </c>
      <c r="N20" s="19">
        <f>H20/H$19</f>
        <v>9.0300062666225839E-2</v>
      </c>
      <c r="P20" s="7"/>
    </row>
    <row r="21" spans="1:18" x14ac:dyDescent="0.3">
      <c r="A21" s="105"/>
      <c r="B21" s="33" t="s">
        <v>27</v>
      </c>
      <c r="C21" s="14">
        <f>SUMIF(asignación!$A$6:$A$111,"=1",asignación!$O$6:$O$111)</f>
        <v>0</v>
      </c>
      <c r="D21" s="15">
        <f>SUMIF(asignación!$A$6:$A$111,"=2",asignación!$O$6:$O$111)</f>
        <v>0</v>
      </c>
      <c r="E21" s="15">
        <f>SUMIF(asignación!$A$6:$A$111,"=3",asignación!$O$6:$O$111)</f>
        <v>0</v>
      </c>
      <c r="F21" s="15">
        <f>SUMIF(asignación!$A$6:$A$111,"=4",asignación!$O$6:$O$111)</f>
        <v>0</v>
      </c>
      <c r="G21" s="16">
        <f t="shared" si="0"/>
        <v>3392.4628370000009</v>
      </c>
      <c r="H21" s="16">
        <v>3392.4628370000009</v>
      </c>
      <c r="I21" s="17" t="e">
        <f t="shared" si="5"/>
        <v>#DIV/0!</v>
      </c>
      <c r="J21" s="18" t="e">
        <f t="shared" si="5"/>
        <v>#DIV/0!</v>
      </c>
      <c r="K21" s="18" t="e">
        <f t="shared" si="5"/>
        <v>#DIV/0!</v>
      </c>
      <c r="L21" s="18" t="e">
        <f t="shared" si="5"/>
        <v>#DIV/0!</v>
      </c>
      <c r="M21" s="43">
        <f t="shared" ref="M21:M22" si="6">IF(G21&gt;0,G21/G$19,"")</f>
        <v>4.6416558614304278E-2</v>
      </c>
      <c r="N21" s="19">
        <f>H21/H$19</f>
        <v>4.6416558614304278E-2</v>
      </c>
      <c r="P21" s="7"/>
    </row>
    <row r="22" spans="1:18" ht="13.5" thickBot="1" x14ac:dyDescent="0.35">
      <c r="A22" s="107"/>
      <c r="B22" s="34" t="s">
        <v>47</v>
      </c>
      <c r="C22" s="20">
        <f>SUMIF(asignación!$A$6:$A$111,"=1",asignación!$P$6:$P$111)</f>
        <v>0</v>
      </c>
      <c r="D22" s="21">
        <f>SUMIF(asignación!$A$6:$A$111,"=2",asignación!$P$6:$P$111)</f>
        <v>0</v>
      </c>
      <c r="E22" s="21">
        <f>SUMIF(asignación!$A$6:$A$111,"=3",asignación!$P$6:$P$111)</f>
        <v>0</v>
      </c>
      <c r="F22" s="21">
        <f>SUMIF(asignación!$A$6:$A$111,"=4",asignación!$P$6:$P$111)</f>
        <v>0</v>
      </c>
      <c r="G22" s="22">
        <f t="shared" si="0"/>
        <v>63095.086484999971</v>
      </c>
      <c r="H22" s="22">
        <v>63095.086484999971</v>
      </c>
      <c r="I22" s="23" t="e">
        <f t="shared" si="5"/>
        <v>#DIV/0!</v>
      </c>
      <c r="J22" s="24" t="e">
        <f t="shared" si="5"/>
        <v>#DIV/0!</v>
      </c>
      <c r="K22" s="24" t="e">
        <f t="shared" si="5"/>
        <v>#DIV/0!</v>
      </c>
      <c r="L22" s="24" t="e">
        <f t="shared" si="5"/>
        <v>#DIV/0!</v>
      </c>
      <c r="M22" s="35">
        <f t="shared" si="6"/>
        <v>0.86328337871946981</v>
      </c>
      <c r="N22" s="25">
        <f>H22/H$19</f>
        <v>0.86328337871946981</v>
      </c>
      <c r="P22" s="7"/>
    </row>
    <row r="23" spans="1:18" ht="15.5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8" ht="15.5" x14ac:dyDescent="0.35">
      <c r="A24" s="1" t="s">
        <v>32</v>
      </c>
    </row>
    <row r="25" spans="1:18" x14ac:dyDescent="0.3">
      <c r="A25" s="103" t="s">
        <v>31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</row>
    <row r="26" spans="1:18" x14ac:dyDescent="0.3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</row>
    <row r="27" spans="1:18" x14ac:dyDescent="0.3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</row>
    <row r="28" spans="1:18" x14ac:dyDescent="0.3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</row>
    <row r="29" spans="1:18" x14ac:dyDescent="0.3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</row>
    <row r="30" spans="1:18" x14ac:dyDescent="0.3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</row>
  </sheetData>
  <sheetProtection sheet="1" selectLockedCells="1"/>
  <protectedRanges>
    <protectedRange sqref="I6:L6 C6:F6" name="Range1"/>
    <protectedRange sqref="A4:B4" name="Range1_1"/>
  </protectedRanges>
  <mergeCells count="7">
    <mergeCell ref="I6:N6"/>
    <mergeCell ref="A3:F4"/>
    <mergeCell ref="A25:R30"/>
    <mergeCell ref="A15:A18"/>
    <mergeCell ref="A19:A22"/>
    <mergeCell ref="A10:A14"/>
    <mergeCell ref="A8:A9"/>
  </mergeCells>
  <phoneticPr fontId="2" type="noConversion"/>
  <conditionalFormatting sqref="N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instrucciones</vt:lpstr>
      <vt:lpstr>asignación</vt:lpstr>
      <vt:lpstr>resultados</vt:lpstr>
      <vt:lpstr>Pop_Units</vt:lpstr>
      <vt:lpstr>asignación!Print_Area</vt:lpstr>
      <vt:lpstr>asignación!Print_Titles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Shannon Kelly</cp:lastModifiedBy>
  <cp:lastPrinted>2017-04-20T07:56:20Z</cp:lastPrinted>
  <dcterms:created xsi:type="dcterms:W3CDTF">2009-06-26T00:03:19Z</dcterms:created>
  <dcterms:modified xsi:type="dcterms:W3CDTF">2021-09-11T04:14:06Z</dcterms:modified>
</cp:coreProperties>
</file>